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WS23002\Desktop\"/>
    </mc:Choice>
  </mc:AlternateContent>
  <xr:revisionPtr revIDLastSave="0" documentId="8_{DD3A7A78-4E38-4BE5-AB48-ED67A3D2B16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投資及び出資金の明細" sheetId="1" r:id="rId1"/>
    <sheet name="基金の明細" sheetId="2" r:id="rId2"/>
    <sheet name="貸付金の明細" sheetId="3" r:id="rId3"/>
    <sheet name="長期延滞債権の明細" sheetId="4" r:id="rId4"/>
    <sheet name="未収金の明細" sheetId="5" r:id="rId5"/>
    <sheet name="地方債等（借入先別）の明細" sheetId="6" r:id="rId6"/>
    <sheet name="地方債等（利率別）の明細" sheetId="7" r:id="rId7"/>
    <sheet name="地方債等（返済期間別）の明細" sheetId="8" r:id="rId8"/>
    <sheet name="特定の契約条項が付された地方債等の概要" sheetId="9" r:id="rId9"/>
    <sheet name="引当金の明細" sheetId="10" r:id="rId10"/>
    <sheet name="補助金等の明細" sheetId="11" r:id="rId11"/>
    <sheet name="財源の明細" sheetId="12" r:id="rId12"/>
    <sheet name="財源情報の明細" sheetId="14" r:id="rId13"/>
    <sheet name="資金の明細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C11" i="4"/>
  <c r="C12" i="4"/>
  <c r="C10" i="4"/>
  <c r="C11" i="5"/>
  <c r="C12" i="5"/>
  <c r="C13" i="5"/>
  <c r="C10" i="5"/>
  <c r="H6" i="8"/>
  <c r="B6" i="7"/>
  <c r="G18" i="6"/>
  <c r="B18" i="6"/>
  <c r="D13" i="11"/>
  <c r="D8" i="11"/>
  <c r="F8" i="14"/>
  <c r="E8" i="14"/>
  <c r="E9" i="14"/>
  <c r="E10" i="14"/>
  <c r="C8" i="14"/>
  <c r="D8" i="14"/>
  <c r="E21" i="12"/>
  <c r="E18" i="12"/>
  <c r="E19" i="12"/>
  <c r="B12" i="14"/>
  <c r="B8" i="13"/>
  <c r="F16" i="2"/>
  <c r="G16" i="2" s="1"/>
  <c r="G13" i="2"/>
  <c r="G17" i="2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5" i="2"/>
  <c r="G15" i="2" s="1"/>
  <c r="F14" i="2"/>
  <c r="G14" i="2" s="1"/>
  <c r="F13" i="2"/>
  <c r="F12" i="2"/>
  <c r="G12" i="2" s="1"/>
  <c r="F11" i="2"/>
  <c r="G11" i="2" s="1"/>
  <c r="F10" i="2"/>
  <c r="G10" i="2" s="1"/>
  <c r="F9" i="2"/>
  <c r="G9" i="2" s="1"/>
  <c r="F8" i="2"/>
  <c r="G8" i="2" s="1"/>
  <c r="F6" i="2"/>
  <c r="G6" i="2" s="1"/>
  <c r="F7" i="2"/>
  <c r="G7" i="2" s="1"/>
  <c r="E12" i="12"/>
  <c r="E16" i="12"/>
  <c r="C15" i="5"/>
  <c r="B15" i="5"/>
  <c r="C15" i="4"/>
  <c r="B25" i="2"/>
  <c r="B29" i="1"/>
  <c r="J29" i="1"/>
  <c r="K29" i="1"/>
  <c r="J15" i="1"/>
  <c r="B15" i="1"/>
  <c r="H8" i="1"/>
  <c r="D8" i="1"/>
  <c r="F10" i="10"/>
  <c r="F9" i="10"/>
  <c r="F8" i="10"/>
  <c r="F7" i="10"/>
  <c r="E11" i="10"/>
  <c r="D11" i="10"/>
  <c r="C11" i="10"/>
  <c r="E19" i="6" l="1"/>
  <c r="G25" i="2"/>
  <c r="F25" i="2"/>
  <c r="B15" i="4"/>
  <c r="F11" i="10"/>
  <c r="D14" i="11" l="1"/>
  <c r="G19" i="6"/>
</calcChain>
</file>

<file path=xl/sharedStrings.xml><?xml version="1.0" encoding="utf-8"?>
<sst xmlns="http://schemas.openxmlformats.org/spreadsheetml/2006/main" count="283" uniqueCount="178">
  <si>
    <t>投資及び出資金の明細</t>
  </si>
  <si>
    <t>自治体名：小谷村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</si>
  <si>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</si>
  <si>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</si>
  <si>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</si>
  <si>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</si>
  <si>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</si>
  <si>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</si>
  <si>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</si>
  <si>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</si>
  <si>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</si>
  <si>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</si>
  <si>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</si>
  <si>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</si>
  <si>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</si>
  <si>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</si>
  <si>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</si>
  <si>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</si>
  <si>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</si>
  <si>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</si>
  <si>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</si>
  <si>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</si>
  <si>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</si>
  <si>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</si>
  <si>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</si>
  <si>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</si>
  <si>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</si>
  <si>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</si>
  <si>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</si>
  <si>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</si>
  <si>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</si>
  <si>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</si>
  <si>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</si>
  <si>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</si>
  <si>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</si>
  <si>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</si>
  <si>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</si>
  <si>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</si>
  <si>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</si>
  <si>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</si>
  <si>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</si>
  <si>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</si>
  <si>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</si>
  <si>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</si>
  <si>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</si>
  <si>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</si>
  <si>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</si>
  <si>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</si>
  <si>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</si>
  <si>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</si>
  <si>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</si>
  <si>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</si>
  <si>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</si>
  <si>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</si>
  <si>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</si>
  <si>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</si>
  <si>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</si>
  <si>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</si>
  <si>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</si>
  <si>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</si>
  <si>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</si>
  <si>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</si>
  <si>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</si>
  <si>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</si>
  <si>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</si>
  <si>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</si>
  <si>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</si>
  <si>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</si>
  <si>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</si>
  <si>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</si>
  <si>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</si>
  <si>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</si>
  <si>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</si>
  <si>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</si>
  <si>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</si>
  <si>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</si>
  <si>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</si>
  <si>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</si>
  <si>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</si>
  <si>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</si>
  <si>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</si>
  <si>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</si>
  <si>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</si>
  <si>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</si>
  <si>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</si>
  <si>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</si>
  <si>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</si>
  <si>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</si>
  <si>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</si>
  <si>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</si>
  <si>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</si>
  <si>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</si>
  <si>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</si>
  <si>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</si>
  <si>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</si>
  <si>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</si>
  <si>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</si>
  <si>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</si>
  <si>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</si>
  <si>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</si>
  <si>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</si>
  <si>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</si>
  <si>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</si>
  <si>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</si>
  <si>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</si>
  <si>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</si>
  <si>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</si>
  <si>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</si>
  <si>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</si>
  <si>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</si>
  <si>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</si>
  <si>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特別会計</t>
  </si>
  <si>
    <t>資金の明細</t>
  </si>
  <si>
    <t>貸付金・基金等の増加</t>
  </si>
  <si>
    <t>有形固定資産等の増加</t>
  </si>
  <si>
    <t>純行政コスト</t>
  </si>
  <si>
    <t>地方債等</t>
  </si>
  <si>
    <t>内訳</t>
  </si>
  <si>
    <t>（単位：円）</t>
  </si>
  <si>
    <t>営業施設等リフォーム事業補助金</t>
  </si>
  <si>
    <t>その他</t>
    <rPh sb="2" eb="3">
      <t>タ</t>
    </rPh>
    <phoneticPr fontId="8"/>
  </si>
  <si>
    <t>徴収不能引当金（固定）</t>
    <rPh sb="0" eb="7">
      <t>チョウシュウフノウヒキアテキン</t>
    </rPh>
    <rPh sb="8" eb="10">
      <t>コテイ</t>
    </rPh>
    <phoneticPr fontId="8"/>
  </si>
  <si>
    <t>徴収不能引当金（流動）</t>
    <rPh sb="0" eb="7">
      <t>チョウシュウフノウヒキアテキン</t>
    </rPh>
    <rPh sb="8" eb="10">
      <t>リュウドウ</t>
    </rPh>
    <phoneticPr fontId="8"/>
  </si>
  <si>
    <t>退職手当引当金</t>
    <rPh sb="0" eb="7">
      <t>タイショクテアテヒキアテキン</t>
    </rPh>
    <phoneticPr fontId="8"/>
  </si>
  <si>
    <t>賞与等引当金</t>
    <rPh sb="0" eb="6">
      <t>ショウヨトウヒキアテキン</t>
    </rPh>
    <phoneticPr fontId="8"/>
  </si>
  <si>
    <t>株式会社中部電力</t>
    <rPh sb="0" eb="4">
      <t>カブシキガイシャ</t>
    </rPh>
    <rPh sb="4" eb="6">
      <t>チュウブ</t>
    </rPh>
    <rPh sb="6" eb="8">
      <t>デンリョク</t>
    </rPh>
    <phoneticPr fontId="7"/>
  </si>
  <si>
    <t>株式会社道の駅おたり出資金</t>
    <rPh sb="0" eb="4">
      <t>カブシキガイシャ</t>
    </rPh>
    <rPh sb="4" eb="5">
      <t>ミチ</t>
    </rPh>
    <rPh sb="6" eb="7">
      <t>エキ</t>
    </rPh>
    <rPh sb="10" eb="12">
      <t>シュッシ</t>
    </rPh>
    <rPh sb="12" eb="13">
      <t>キン</t>
    </rPh>
    <phoneticPr fontId="5"/>
  </si>
  <si>
    <t>株式会社おたりアセット出資金</t>
    <rPh sb="0" eb="4">
      <t>カブシキガイシャ</t>
    </rPh>
    <rPh sb="11" eb="14">
      <t>シュッシキン</t>
    </rPh>
    <phoneticPr fontId="5"/>
  </si>
  <si>
    <t>株式会社おたり振興公社出資金</t>
    <rPh sb="0" eb="4">
      <t>カブシキガイシャ</t>
    </rPh>
    <rPh sb="7" eb="9">
      <t>シンコウ</t>
    </rPh>
    <rPh sb="9" eb="11">
      <t>コウシャ</t>
    </rPh>
    <rPh sb="11" eb="14">
      <t>シュッシキン</t>
    </rPh>
    <phoneticPr fontId="5"/>
  </si>
  <si>
    <t xml:space="preserve"> 森林組合出資金</t>
  </si>
  <si>
    <t xml:space="preserve"> ふるさと市町村圏基金出資金</t>
    <rPh sb="8" eb="9">
      <t>ケン</t>
    </rPh>
    <phoneticPr fontId="5"/>
  </si>
  <si>
    <t>長野県林業コンサルタント</t>
    <rPh sb="0" eb="3">
      <t>ナガノケン</t>
    </rPh>
    <rPh sb="3" eb="5">
      <t>リンギョウ</t>
    </rPh>
    <phoneticPr fontId="5"/>
  </si>
  <si>
    <t>地方公営企業等金融機構出資金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4">
      <t>シュッシキン</t>
    </rPh>
    <phoneticPr fontId="5"/>
  </si>
  <si>
    <t xml:space="preserve"> 長野県農業信用基金出捐金</t>
  </si>
  <si>
    <t xml:space="preserve"> 長野県信用保証協会出捐金</t>
  </si>
  <si>
    <t xml:space="preserve"> 長野県消防協会出捐金</t>
  </si>
  <si>
    <t xml:space="preserve"> 長野県緑の基金出捐金</t>
  </si>
  <si>
    <t xml:space="preserve"> 長野県腎バンク出捐金</t>
  </si>
  <si>
    <t>日本アウトワードバウンド協会出捐金</t>
    <rPh sb="0" eb="2">
      <t>ニホン</t>
    </rPh>
    <rPh sb="12" eb="14">
      <t>キョウカイ</t>
    </rPh>
    <rPh sb="14" eb="15">
      <t>デ</t>
    </rPh>
    <rPh sb="16" eb="17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</si>
  <si>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7"/>
  </si>
  <si>
    <t>減債基金</t>
    <rPh sb="0" eb="2">
      <t>ゲンサイ</t>
    </rPh>
    <rPh sb="2" eb="4">
      <t>キキン</t>
    </rPh>
    <phoneticPr fontId="7"/>
  </si>
  <si>
    <t>村営水道施設整備基金（飲供）</t>
    <rPh sb="0" eb="2">
      <t>ソンエイ</t>
    </rPh>
    <rPh sb="2" eb="4">
      <t>スイドウ</t>
    </rPh>
    <rPh sb="4" eb="6">
      <t>シセツ</t>
    </rPh>
    <rPh sb="6" eb="8">
      <t>セイビ</t>
    </rPh>
    <rPh sb="8" eb="10">
      <t>キキン</t>
    </rPh>
    <rPh sb="11" eb="13">
      <t>インキョウ</t>
    </rPh>
    <phoneticPr fontId="7"/>
  </si>
  <si>
    <t>村営水道施設整備基金（簡水）</t>
    <rPh sb="0" eb="2">
      <t>ソンエイ</t>
    </rPh>
    <rPh sb="2" eb="4">
      <t>スイドウ</t>
    </rPh>
    <rPh sb="4" eb="6">
      <t>シセツ</t>
    </rPh>
    <rPh sb="6" eb="8">
      <t>セイビ</t>
    </rPh>
    <rPh sb="8" eb="10">
      <t>キキン</t>
    </rPh>
    <rPh sb="11" eb="13">
      <t>カンスイ</t>
    </rPh>
    <phoneticPr fontId="7"/>
  </si>
  <si>
    <t>飲料水減価償却基金</t>
    <rPh sb="0" eb="3">
      <t>インリョウスイ</t>
    </rPh>
    <rPh sb="3" eb="5">
      <t>ゲンカ</t>
    </rPh>
    <rPh sb="5" eb="7">
      <t>ショウキャク</t>
    </rPh>
    <rPh sb="7" eb="9">
      <t>キキン</t>
    </rPh>
    <phoneticPr fontId="7"/>
  </si>
  <si>
    <t>文化施設等整備基金</t>
    <rPh sb="0" eb="2">
      <t>ブンカ</t>
    </rPh>
    <rPh sb="2" eb="4">
      <t>シセツ</t>
    </rPh>
    <rPh sb="4" eb="5">
      <t>トウ</t>
    </rPh>
    <rPh sb="5" eb="7">
      <t>セイビ</t>
    </rPh>
    <rPh sb="7" eb="9">
      <t>キキン</t>
    </rPh>
    <phoneticPr fontId="7"/>
  </si>
  <si>
    <t>スポーツ振興基金</t>
    <rPh sb="4" eb="6">
      <t>シンコウ</t>
    </rPh>
    <rPh sb="6" eb="8">
      <t>キキン</t>
    </rPh>
    <phoneticPr fontId="7"/>
  </si>
  <si>
    <t>人材育成基金</t>
    <rPh sb="0" eb="2">
      <t>ジンザイ</t>
    </rPh>
    <rPh sb="2" eb="4">
      <t>イクセイ</t>
    </rPh>
    <rPh sb="4" eb="6">
      <t>キキン</t>
    </rPh>
    <phoneticPr fontId="7"/>
  </si>
  <si>
    <t>福祉基金</t>
    <rPh sb="0" eb="2">
      <t>フクシ</t>
    </rPh>
    <rPh sb="2" eb="4">
      <t>キキン</t>
    </rPh>
    <phoneticPr fontId="7"/>
  </si>
  <si>
    <t>中山間地活性化基金</t>
    <rPh sb="0" eb="1">
      <t>チュウ</t>
    </rPh>
    <rPh sb="1" eb="4">
      <t>サンカンチ</t>
    </rPh>
    <rPh sb="4" eb="7">
      <t>カッセイカ</t>
    </rPh>
    <rPh sb="7" eb="9">
      <t>キキン</t>
    </rPh>
    <phoneticPr fontId="7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</si>
  <si>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7"/>
  </si>
  <si>
    <t>水と土と緑の村づくり基金</t>
    <rPh sb="0" eb="1">
      <t>ミズ</t>
    </rPh>
    <rPh sb="2" eb="3">
      <t>ツチ</t>
    </rPh>
    <rPh sb="4" eb="5">
      <t>ミドリ</t>
    </rPh>
    <rPh sb="6" eb="7">
      <t>ムラ</t>
    </rPh>
    <rPh sb="10" eb="12">
      <t>キキン</t>
    </rPh>
    <phoneticPr fontId="7"/>
  </si>
  <si>
    <t>畜産振興基金</t>
    <rPh sb="0" eb="2">
      <t>チクサン</t>
    </rPh>
    <rPh sb="2" eb="4">
      <t>シンコウ</t>
    </rPh>
    <rPh sb="4" eb="6">
      <t>キキン</t>
    </rPh>
    <phoneticPr fontId="7"/>
  </si>
  <si>
    <t>奨学金貸与基金</t>
    <rPh sb="0" eb="3">
      <t>ショウガクキン</t>
    </rPh>
    <rPh sb="3" eb="5">
      <t>タイヨ</t>
    </rPh>
    <rPh sb="5" eb="7">
      <t>キキン</t>
    </rPh>
    <phoneticPr fontId="7"/>
  </si>
  <si>
    <t>土地開発基金</t>
    <rPh sb="0" eb="2">
      <t>トチ</t>
    </rPh>
    <rPh sb="2" eb="4">
      <t>カイハツ</t>
    </rPh>
    <rPh sb="4" eb="6">
      <t>キキン</t>
    </rPh>
    <phoneticPr fontId="7"/>
  </si>
  <si>
    <t>用品調達基金</t>
    <rPh sb="0" eb="2">
      <t>ヨウヒン</t>
    </rPh>
    <rPh sb="2" eb="4">
      <t>チョウタツ</t>
    </rPh>
    <rPh sb="4" eb="6">
      <t>キキン</t>
    </rPh>
    <phoneticPr fontId="7"/>
  </si>
  <si>
    <t>ケーブルテレビジョン施設整備基金</t>
    <rPh sb="10" eb="12">
      <t>シセツ</t>
    </rPh>
    <rPh sb="12" eb="14">
      <t>セイビ</t>
    </rPh>
    <rPh sb="14" eb="16">
      <t>キキン</t>
    </rPh>
    <phoneticPr fontId="7"/>
  </si>
  <si>
    <t>ふるさと応援寄附基金</t>
    <rPh sb="4" eb="6">
      <t>オウエン</t>
    </rPh>
    <rPh sb="6" eb="8">
      <t>キフ</t>
    </rPh>
    <rPh sb="8" eb="10">
      <t>キキン</t>
    </rPh>
    <phoneticPr fontId="7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</si>
  <si>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6"/>
  </si>
  <si>
    <t>村民税（個人）</t>
    <rPh sb="0" eb="3">
      <t>ソンミンゼイ</t>
    </rPh>
    <rPh sb="4" eb="6">
      <t>コジン</t>
    </rPh>
    <phoneticPr fontId="8"/>
  </si>
  <si>
    <t>村民税（法人）</t>
    <rPh sb="0" eb="3">
      <t>ソンミンゼイ</t>
    </rPh>
    <rPh sb="4" eb="6">
      <t>ホウジン</t>
    </rPh>
    <phoneticPr fontId="8"/>
  </si>
  <si>
    <t>固定資産税</t>
    <rPh sb="0" eb="5">
      <t>コテイシサンゼイ</t>
    </rPh>
    <phoneticPr fontId="8"/>
  </si>
  <si>
    <t>該当なし</t>
    <rPh sb="0" eb="2">
      <t>ガイトウ</t>
    </rPh>
    <phoneticPr fontId="8"/>
  </si>
  <si>
    <t>国庫支出金</t>
    <rPh sb="0" eb="5">
      <t>コッコシシュツキン</t>
    </rPh>
    <phoneticPr fontId="8"/>
  </si>
  <si>
    <t>都道府県支出金</t>
    <rPh sb="0" eb="7">
      <t>トドウフケンシシュツキン</t>
    </rPh>
    <phoneticPr fontId="8"/>
  </si>
  <si>
    <t>地方税</t>
    <rPh sb="0" eb="3">
      <t>チホウゼイ</t>
    </rPh>
    <phoneticPr fontId="8"/>
  </si>
  <si>
    <t>地方譲与税</t>
    <rPh sb="0" eb="5">
      <t>チホウジョウヨゼイ</t>
    </rPh>
    <phoneticPr fontId="8"/>
  </si>
  <si>
    <t>地方交付金</t>
    <rPh sb="0" eb="5">
      <t>チホウコウフキン</t>
    </rPh>
    <phoneticPr fontId="8"/>
  </si>
  <si>
    <t>地方交付税</t>
    <rPh sb="0" eb="5">
      <t>チホウコウフゼイ</t>
    </rPh>
    <phoneticPr fontId="8"/>
  </si>
  <si>
    <t>分担金及び負担金</t>
    <rPh sb="0" eb="4">
      <t>ブンタンキンオヨ</t>
    </rPh>
    <rPh sb="5" eb="8">
      <t>フタンキン</t>
    </rPh>
    <phoneticPr fontId="8"/>
  </si>
  <si>
    <t>寄付金</t>
    <rPh sb="0" eb="3">
      <t>キフキン</t>
    </rPh>
    <phoneticPr fontId="8"/>
  </si>
  <si>
    <t>現金預金</t>
    <rPh sb="0" eb="4">
      <t>ゲンキンヨキン</t>
    </rPh>
    <phoneticPr fontId="8"/>
  </si>
  <si>
    <t>年度：令和3年度</t>
  </si>
  <si>
    <t>年度：令和3年度</t>
    <phoneticPr fontId="8"/>
  </si>
  <si>
    <t>該当なし</t>
    <rPh sb="0" eb="2">
      <t>ガイトウ</t>
    </rPh>
    <phoneticPr fontId="7"/>
  </si>
  <si>
    <t>北アルプス広域連合市町村負担金</t>
    <phoneticPr fontId="8"/>
  </si>
  <si>
    <t>白馬山麓事務組合負担金</t>
    <phoneticPr fontId="8"/>
  </si>
  <si>
    <t>広域常備消防費負担金</t>
    <phoneticPr fontId="8"/>
  </si>
  <si>
    <t>介護保険事業負担金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</si>
</sst>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3"/>
      <name val="游ゴシック Light"/>
      <family val="3"/>
      <charset val="128"/>
      <scheme val="major"/>
    </font>
    <font>
      <b/>
      <sz val="11"/>
      <color rgb="FFFA7D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36">
    <xf numFmtId="0" fontId="0" fillId="0" borderId="0" xfId="0"/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4" fillId="0" borderId="0" xfId="0" applyNumberFormat="1" applyFont="1"/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5" fillId="0" borderId="0" xfId="0" applyNumberFormat="1" applyFont="1"/>
    <xf numFmtId="3" fontId="2" fillId="2" borderId="4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</cellXfs>
  <cellStyles count="5">
    <cellStyle name="桁区切り 2 2" xfId="3" xr:uid="{00000000-0005-0000-0000-000000000000}"/>
    <cellStyle name="桁区切り 3" xfId="2" xr:uid="{00000000-0005-0000-0000-000001000000}"/>
    <cellStyle name="桁区切り 4" xfId="1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/>
  </sheetViews>
  <sheetFormatPr defaultColWidth="8.875" defaultRowHeight="11.25"/>
  <cols>
    <col min="1" max="1" width="28.125" style="5" customWidth="1"/>
    <col min="2" max="11" width="15.375" style="5" customWidth="1"/>
    <col min="12" max="16384" width="8.875" style="5"/>
  </cols>
  <sheetData>
    <row r="1" spans="1:10" ht="21">
      <c r="A1" s="9" t="s">
        <v>0</v>
      </c>
    </row>
    <row r="2" spans="1:10" ht="13.5">
      <c r="A2" s="8" t="s">
        <v>1</v>
      </c>
    </row>
    <row r="3" spans="1:10" ht="13.5">
      <c r="A3" s="8" t="s">
        <v>172</v>
      </c>
    </row>
    <row r="5" spans="1:10" ht="13.5">
      <c r="A5" s="13" t="s">
        <v>2</v>
      </c>
      <c r="H5" s="7" t="s">
        <v>118</v>
      </c>
    </row>
    <row r="6" spans="1:10" ht="37.5" customHeight="1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</row>
    <row r="7" spans="1:10" ht="18" customHeight="1">
      <c r="A7" s="6" t="s">
        <v>125</v>
      </c>
      <c r="B7" s="1"/>
      <c r="C7" s="1"/>
      <c r="D7" s="1">
        <v>2184000</v>
      </c>
      <c r="E7" s="1"/>
      <c r="F7" s="1"/>
      <c r="G7" s="1"/>
      <c r="H7" s="1">
        <v>2184000</v>
      </c>
    </row>
    <row r="8" spans="1:10" ht="18" customHeight="1">
      <c r="A8" s="4" t="s">
        <v>11</v>
      </c>
      <c r="B8" s="1"/>
      <c r="C8" s="1"/>
      <c r="D8" s="1">
        <f>SUM(D7)</f>
        <v>2184000</v>
      </c>
      <c r="E8" s="1"/>
      <c r="F8" s="1"/>
      <c r="G8" s="1"/>
      <c r="H8" s="1">
        <f>SUM(H7)</f>
        <v>2184000</v>
      </c>
    </row>
    <row r="10" spans="1:10" ht="13.5">
      <c r="A10" s="13" t="s">
        <v>12</v>
      </c>
      <c r="J10" s="7" t="s">
        <v>118</v>
      </c>
    </row>
    <row r="11" spans="1:10" ht="37.5" customHeight="1">
      <c r="A11" s="2" t="s">
        <v>13</v>
      </c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10</v>
      </c>
    </row>
    <row r="12" spans="1:10" ht="18" customHeight="1">
      <c r="A12" s="6" t="s">
        <v>126</v>
      </c>
      <c r="B12" s="1">
        <v>7000000</v>
      </c>
      <c r="C12" s="1"/>
      <c r="D12" s="1"/>
      <c r="E12" s="1"/>
      <c r="F12" s="1"/>
      <c r="G12" s="1"/>
      <c r="H12" s="1"/>
      <c r="I12" s="1"/>
      <c r="J12" s="1">
        <v>7000000</v>
      </c>
    </row>
    <row r="13" spans="1:10" ht="18" customHeight="1">
      <c r="A13" s="6" t="s">
        <v>127</v>
      </c>
      <c r="B13" s="1">
        <v>10000000</v>
      </c>
      <c r="C13" s="1"/>
      <c r="D13" s="1"/>
      <c r="E13" s="1"/>
      <c r="F13" s="1"/>
      <c r="G13" s="1"/>
      <c r="H13" s="1"/>
      <c r="I13" s="1"/>
      <c r="J13" s="1">
        <v>10000000</v>
      </c>
    </row>
    <row r="14" spans="1:10" ht="18" customHeight="1">
      <c r="A14" s="6" t="s">
        <v>128</v>
      </c>
      <c r="B14" s="1">
        <v>9000000</v>
      </c>
      <c r="C14" s="1"/>
      <c r="D14" s="1"/>
      <c r="E14" s="1"/>
      <c r="F14" s="1"/>
      <c r="G14" s="1"/>
      <c r="H14" s="1"/>
      <c r="I14" s="1"/>
      <c r="J14" s="1">
        <v>9000000</v>
      </c>
    </row>
    <row r="15" spans="1:10" ht="18" customHeight="1">
      <c r="A15" s="4" t="s">
        <v>11</v>
      </c>
      <c r="B15" s="1">
        <f>SUM(B12:B14)</f>
        <v>26000000</v>
      </c>
      <c r="C15" s="1"/>
      <c r="D15" s="1"/>
      <c r="E15" s="1"/>
      <c r="F15" s="1"/>
      <c r="G15" s="1"/>
      <c r="H15" s="1"/>
      <c r="I15" s="1"/>
      <c r="J15" s="1">
        <f>SUM(J12:J14)</f>
        <v>26000000</v>
      </c>
    </row>
    <row r="17" spans="1:11" ht="13.5">
      <c r="A17" s="13" t="s">
        <v>22</v>
      </c>
      <c r="K17" s="7" t="s">
        <v>118</v>
      </c>
    </row>
    <row r="18" spans="1:11" ht="37.5" customHeight="1">
      <c r="A18" s="2" t="s">
        <v>13</v>
      </c>
      <c r="B18" s="3" t="s">
        <v>23</v>
      </c>
      <c r="C18" s="3" t="s">
        <v>15</v>
      </c>
      <c r="D18" s="3" t="s">
        <v>16</v>
      </c>
      <c r="E18" s="3" t="s">
        <v>17</v>
      </c>
      <c r="F18" s="3" t="s">
        <v>18</v>
      </c>
      <c r="G18" s="3" t="s">
        <v>19</v>
      </c>
      <c r="H18" s="3" t="s">
        <v>20</v>
      </c>
      <c r="I18" s="3" t="s">
        <v>24</v>
      </c>
      <c r="J18" s="3" t="s">
        <v>25</v>
      </c>
      <c r="K18" s="3" t="s">
        <v>10</v>
      </c>
    </row>
    <row r="19" spans="1:11" ht="18" customHeight="1">
      <c r="A19" s="6" t="s">
        <v>129</v>
      </c>
      <c r="B19" s="1">
        <v>3952000</v>
      </c>
      <c r="C19" s="1"/>
      <c r="D19" s="1"/>
      <c r="E19" s="1"/>
      <c r="F19" s="1"/>
      <c r="G19" s="1"/>
      <c r="H19" s="1"/>
      <c r="I19" s="1"/>
      <c r="J19" s="1">
        <v>3952000</v>
      </c>
      <c r="K19" s="1">
        <v>3952000</v>
      </c>
    </row>
    <row r="20" spans="1:11" ht="18" customHeight="1">
      <c r="A20" s="6" t="s">
        <v>130</v>
      </c>
      <c r="B20" s="1">
        <v>36694000</v>
      </c>
      <c r="C20" s="1"/>
      <c r="D20" s="1"/>
      <c r="E20" s="1"/>
      <c r="F20" s="1"/>
      <c r="G20" s="1"/>
      <c r="H20" s="1"/>
      <c r="I20" s="1"/>
      <c r="J20" s="1">
        <v>36694000</v>
      </c>
      <c r="K20" s="1">
        <v>36694000</v>
      </c>
    </row>
    <row r="21" spans="1:11" ht="18" customHeight="1">
      <c r="A21" s="6" t="s">
        <v>131</v>
      </c>
      <c r="B21" s="1">
        <v>50000</v>
      </c>
      <c r="C21" s="1"/>
      <c r="D21" s="1"/>
      <c r="E21" s="1"/>
      <c r="F21" s="1"/>
      <c r="G21" s="1"/>
      <c r="H21" s="1"/>
      <c r="I21" s="1"/>
      <c r="J21" s="1">
        <v>50000</v>
      </c>
      <c r="K21" s="1">
        <v>50000</v>
      </c>
    </row>
    <row r="22" spans="1:11" ht="18" customHeight="1">
      <c r="A22" s="6" t="s">
        <v>132</v>
      </c>
      <c r="B22" s="1">
        <v>600000</v>
      </c>
      <c r="C22" s="1"/>
      <c r="D22" s="1"/>
      <c r="E22" s="1"/>
      <c r="F22" s="1"/>
      <c r="G22" s="1"/>
      <c r="H22" s="1"/>
      <c r="I22" s="1"/>
      <c r="J22" s="1">
        <v>600000</v>
      </c>
      <c r="K22" s="1">
        <v>600000</v>
      </c>
    </row>
    <row r="23" spans="1:11" ht="18" customHeight="1">
      <c r="A23" s="6" t="s">
        <v>133</v>
      </c>
      <c r="B23" s="1">
        <v>1480000</v>
      </c>
      <c r="C23" s="1"/>
      <c r="D23" s="1"/>
      <c r="E23" s="1"/>
      <c r="F23" s="1"/>
      <c r="G23" s="1"/>
      <c r="H23" s="1"/>
      <c r="I23" s="1"/>
      <c r="J23" s="1">
        <v>1480000</v>
      </c>
      <c r="K23" s="1">
        <v>1480000</v>
      </c>
    </row>
    <row r="24" spans="1:11" ht="18" customHeight="1">
      <c r="A24" s="6" t="s">
        <v>134</v>
      </c>
      <c r="B24" s="1">
        <v>651000</v>
      </c>
      <c r="C24" s="1"/>
      <c r="D24" s="1"/>
      <c r="E24" s="1"/>
      <c r="F24" s="1"/>
      <c r="G24" s="1"/>
      <c r="H24" s="1"/>
      <c r="I24" s="1"/>
      <c r="J24" s="1">
        <v>651000</v>
      </c>
      <c r="K24" s="1">
        <v>651000</v>
      </c>
    </row>
    <row r="25" spans="1:11" ht="18" customHeight="1">
      <c r="A25" s="6" t="s">
        <v>135</v>
      </c>
      <c r="B25" s="1">
        <v>213000</v>
      </c>
      <c r="C25" s="1"/>
      <c r="D25" s="1"/>
      <c r="E25" s="1"/>
      <c r="F25" s="1"/>
      <c r="G25" s="1"/>
      <c r="H25" s="1"/>
      <c r="I25" s="1"/>
      <c r="J25" s="1">
        <v>213000</v>
      </c>
      <c r="K25" s="1">
        <v>213000</v>
      </c>
    </row>
    <row r="26" spans="1:11" ht="18" customHeight="1">
      <c r="A26" s="6" t="s">
        <v>136</v>
      </c>
      <c r="B26" s="1">
        <v>1480000</v>
      </c>
      <c r="C26" s="1"/>
      <c r="D26" s="1"/>
      <c r="E26" s="1"/>
      <c r="F26" s="1"/>
      <c r="G26" s="1"/>
      <c r="H26" s="1"/>
      <c r="I26" s="1"/>
      <c r="J26" s="1">
        <v>1480000</v>
      </c>
      <c r="K26" s="1">
        <v>1480000</v>
      </c>
    </row>
    <row r="27" spans="1:11" ht="18" customHeight="1">
      <c r="A27" s="6" t="s">
        <v>137</v>
      </c>
      <c r="B27" s="1">
        <v>21000</v>
      </c>
      <c r="C27" s="1"/>
      <c r="D27" s="1"/>
      <c r="E27" s="1"/>
      <c r="F27" s="1"/>
      <c r="G27" s="1"/>
      <c r="H27" s="1"/>
      <c r="I27" s="1"/>
      <c r="J27" s="1">
        <v>21000</v>
      </c>
      <c r="K27" s="1">
        <v>21000</v>
      </c>
    </row>
    <row r="28" spans="1:11" ht="18" customHeight="1">
      <c r="A28" s="6" t="s">
        <v>138</v>
      </c>
      <c r="B28" s="1">
        <v>1000000</v>
      </c>
      <c r="C28" s="1"/>
      <c r="D28" s="1"/>
      <c r="E28" s="1"/>
      <c r="F28" s="1"/>
      <c r="G28" s="1"/>
      <c r="H28" s="1"/>
      <c r="I28" s="1"/>
      <c r="J28" s="1">
        <v>1000000</v>
      </c>
      <c r="K28" s="1">
        <v>1000000</v>
      </c>
    </row>
    <row r="29" spans="1:11" ht="18" customHeight="1">
      <c r="A29" s="4" t="s">
        <v>11</v>
      </c>
      <c r="B29" s="1">
        <f>SUM(B19:B28)</f>
        <v>46141000</v>
      </c>
      <c r="C29" s="1"/>
      <c r="D29" s="1"/>
      <c r="E29" s="1"/>
      <c r="F29" s="1"/>
      <c r="G29" s="1"/>
      <c r="H29" s="1"/>
      <c r="I29" s="1"/>
      <c r="J29" s="1">
        <f>SUM(J19:J28)</f>
        <v>46141000</v>
      </c>
      <c r="K29" s="1">
        <f>SUM(K19:K28)</f>
        <v>46141000</v>
      </c>
    </row>
  </sheetData>
  <phoneticPr fontId="8"/>
  <pageMargins left="0.3888888888888889" right="0.3888888888888889" top="0.3888888888888889" bottom="0.3888888888888889" header="0.19444444444444445" footer="0.19444444444444445"/>
  <pageSetup paperSize="9" scale="6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workbookViewId="0"/>
  </sheetViews>
  <sheetFormatPr defaultColWidth="8.875" defaultRowHeight="11.25"/>
  <cols>
    <col min="1" max="1" width="18.875" style="5" customWidth="1"/>
    <col min="2" max="6" width="20.875" style="5" customWidth="1"/>
    <col min="7" max="16384" width="8.875" style="5"/>
  </cols>
  <sheetData>
    <row r="1" spans="1:6" ht="21">
      <c r="A1" s="9" t="s">
        <v>90</v>
      </c>
    </row>
    <row r="2" spans="1:6" ht="13.5">
      <c r="A2" s="8" t="s">
        <v>1</v>
      </c>
    </row>
    <row r="3" spans="1:6" ht="13.5">
      <c r="A3" s="8" t="s">
        <v>171</v>
      </c>
    </row>
    <row r="4" spans="1:6" ht="13.5">
      <c r="F4" s="7" t="s">
        <v>118</v>
      </c>
    </row>
    <row r="5" spans="1:6" ht="22.5" customHeight="1">
      <c r="A5" s="24" t="s">
        <v>91</v>
      </c>
      <c r="B5" s="24" t="s">
        <v>92</v>
      </c>
      <c r="C5" s="24" t="s">
        <v>93</v>
      </c>
      <c r="D5" s="24" t="s">
        <v>94</v>
      </c>
      <c r="E5" s="24"/>
      <c r="F5" s="24" t="s">
        <v>95</v>
      </c>
    </row>
    <row r="6" spans="1:6" ht="22.5" customHeight="1">
      <c r="A6" s="24"/>
      <c r="B6" s="24"/>
      <c r="C6" s="24"/>
      <c r="D6" s="2" t="s">
        <v>96</v>
      </c>
      <c r="E6" s="2" t="s">
        <v>31</v>
      </c>
      <c r="F6" s="24"/>
    </row>
    <row r="7" spans="1:6" ht="18" customHeight="1">
      <c r="A7" s="6" t="s">
        <v>121</v>
      </c>
      <c r="B7" s="1">
        <v>19681000</v>
      </c>
      <c r="C7" s="1">
        <v>3539000</v>
      </c>
      <c r="D7" s="1">
        <v>0</v>
      </c>
      <c r="E7" s="1">
        <v>0</v>
      </c>
      <c r="F7" s="1">
        <f>B7+C7-D7-E7</f>
        <v>23220000</v>
      </c>
    </row>
    <row r="8" spans="1:6" ht="18" customHeight="1">
      <c r="A8" s="6" t="s">
        <v>122</v>
      </c>
      <c r="B8" s="1">
        <v>2201000</v>
      </c>
      <c r="C8" s="1">
        <v>0</v>
      </c>
      <c r="D8" s="1">
        <v>1550000</v>
      </c>
      <c r="E8" s="1">
        <v>0</v>
      </c>
      <c r="F8" s="1">
        <f t="shared" ref="F8:F10" si="0">B8+C8-D8-E8</f>
        <v>651000</v>
      </c>
    </row>
    <row r="9" spans="1:6" ht="18" customHeight="1">
      <c r="A9" s="6" t="s">
        <v>123</v>
      </c>
      <c r="B9" s="1">
        <v>701309000</v>
      </c>
      <c r="C9" s="1">
        <v>0</v>
      </c>
      <c r="D9" s="1">
        <v>30590884</v>
      </c>
      <c r="E9" s="1">
        <v>6508116</v>
      </c>
      <c r="F9" s="1">
        <f t="shared" si="0"/>
        <v>664210000</v>
      </c>
    </row>
    <row r="10" spans="1:6" ht="18" customHeight="1">
      <c r="A10" s="6" t="s">
        <v>124</v>
      </c>
      <c r="B10" s="1">
        <v>39447000</v>
      </c>
      <c r="C10" s="1">
        <v>33526609</v>
      </c>
      <c r="D10" s="1">
        <v>39447000</v>
      </c>
      <c r="E10" s="1">
        <v>0</v>
      </c>
      <c r="F10" s="1">
        <f t="shared" si="0"/>
        <v>33526609</v>
      </c>
    </row>
    <row r="11" spans="1:6" ht="18" customHeight="1">
      <c r="A11" s="4" t="s">
        <v>11</v>
      </c>
      <c r="B11" s="1">
        <v>762638000</v>
      </c>
      <c r="C11" s="1">
        <f t="shared" ref="C11:F11" si="1">SUM(C7:C10)</f>
        <v>37065609</v>
      </c>
      <c r="D11" s="1">
        <f t="shared" si="1"/>
        <v>71587884</v>
      </c>
      <c r="E11" s="1">
        <f t="shared" si="1"/>
        <v>6508116</v>
      </c>
      <c r="F11" s="1">
        <f t="shared" si="1"/>
        <v>721607609</v>
      </c>
    </row>
  </sheetData>
  <mergeCells count="5">
    <mergeCell ref="A5:A6"/>
    <mergeCell ref="B5:B6"/>
    <mergeCell ref="C5:C6"/>
    <mergeCell ref="F5:F6"/>
    <mergeCell ref="D5:E5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5"/>
  <sheetViews>
    <sheetView workbookViewId="0"/>
  </sheetViews>
  <sheetFormatPr defaultColWidth="8.875" defaultRowHeight="11.25"/>
  <cols>
    <col min="1" max="1" width="25.875" style="5" customWidth="1"/>
    <col min="2" max="2" width="24.5" style="5" bestFit="1" customWidth="1"/>
    <col min="3" max="5" width="16.875" style="5" customWidth="1"/>
    <col min="6" max="16384" width="8.875" style="5"/>
  </cols>
  <sheetData>
    <row r="1" spans="1:5" ht="21">
      <c r="A1" s="9" t="s">
        <v>97</v>
      </c>
    </row>
    <row r="2" spans="1:5" ht="13.5">
      <c r="A2" s="8" t="s">
        <v>1</v>
      </c>
    </row>
    <row r="3" spans="1:5" ht="13.5">
      <c r="A3" s="8" t="s">
        <v>171</v>
      </c>
    </row>
    <row r="4" spans="1:5" ht="13.5">
      <c r="E4" s="7" t="s">
        <v>118</v>
      </c>
    </row>
    <row r="5" spans="1:5" ht="22.5" customHeight="1">
      <c r="A5" s="2" t="s">
        <v>91</v>
      </c>
      <c r="B5" s="2" t="s">
        <v>98</v>
      </c>
      <c r="C5" s="2" t="s">
        <v>99</v>
      </c>
      <c r="D5" s="2" t="s">
        <v>100</v>
      </c>
      <c r="E5" s="2" t="s">
        <v>101</v>
      </c>
    </row>
    <row r="6" spans="1:5" ht="18" customHeight="1">
      <c r="A6" s="27"/>
      <c r="B6" s="6" t="s">
        <v>119</v>
      </c>
      <c r="C6" s="6"/>
      <c r="D6" s="1">
        <v>7413000</v>
      </c>
      <c r="E6" s="6"/>
    </row>
    <row r="7" spans="1:5" ht="18" customHeight="1">
      <c r="A7" s="28"/>
      <c r="B7" s="6" t="s">
        <v>120</v>
      </c>
      <c r="C7" s="6"/>
      <c r="D7" s="1">
        <v>4033500</v>
      </c>
      <c r="E7" s="6"/>
    </row>
    <row r="8" spans="1:5" ht="18" customHeight="1">
      <c r="A8" s="29"/>
      <c r="B8" s="4" t="s">
        <v>102</v>
      </c>
      <c r="C8" s="11"/>
      <c r="D8" s="1">
        <f>SUM(D6:D7)</f>
        <v>11446500</v>
      </c>
      <c r="E8" s="11"/>
    </row>
    <row r="9" spans="1:5" ht="18" customHeight="1">
      <c r="A9" s="28"/>
      <c r="B9" s="6" t="s">
        <v>177</v>
      </c>
      <c r="C9" s="6"/>
      <c r="D9" s="1">
        <v>47168000</v>
      </c>
      <c r="E9" s="6"/>
    </row>
    <row r="10" spans="1:5" ht="18" customHeight="1">
      <c r="A10" s="28"/>
      <c r="B10" s="6" t="s">
        <v>174</v>
      </c>
      <c r="C10" s="6"/>
      <c r="D10" s="1">
        <v>67736582</v>
      </c>
      <c r="E10" s="6"/>
    </row>
    <row r="11" spans="1:5" ht="18" customHeight="1">
      <c r="A11" s="28"/>
      <c r="B11" s="6" t="s">
        <v>176</v>
      </c>
      <c r="C11" s="6"/>
      <c r="D11" s="1">
        <v>72972000</v>
      </c>
      <c r="E11" s="6"/>
    </row>
    <row r="12" spans="1:5" ht="18" customHeight="1">
      <c r="A12" s="28"/>
      <c r="B12" s="6" t="s">
        <v>175</v>
      </c>
      <c r="C12" s="6"/>
      <c r="D12" s="1">
        <v>92141000</v>
      </c>
      <c r="E12" s="6"/>
    </row>
    <row r="13" spans="1:5" ht="18" customHeight="1">
      <c r="A13" s="28"/>
      <c r="B13" s="6" t="s">
        <v>120</v>
      </c>
      <c r="C13" s="6"/>
      <c r="D13" s="1">
        <f>D14-SUM(D9:D12)</f>
        <v>584800227</v>
      </c>
      <c r="E13" s="6"/>
    </row>
    <row r="14" spans="1:5" ht="18" customHeight="1">
      <c r="A14" s="29"/>
      <c r="B14" s="4" t="s">
        <v>102</v>
      </c>
      <c r="C14" s="11"/>
      <c r="D14" s="1">
        <f>D15-D8</f>
        <v>864817809</v>
      </c>
      <c r="E14" s="11"/>
    </row>
    <row r="15" spans="1:5" ht="18" customHeight="1">
      <c r="A15" s="4" t="s">
        <v>11</v>
      </c>
      <c r="B15" s="11"/>
      <c r="C15" s="11"/>
      <c r="D15" s="1">
        <v>876264309</v>
      </c>
      <c r="E15" s="11"/>
    </row>
  </sheetData>
  <mergeCells count="2">
    <mergeCell ref="A6:A8"/>
    <mergeCell ref="A9:A14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workbookViewId="0"/>
  </sheetViews>
  <sheetFormatPr defaultColWidth="8.875" defaultRowHeight="11.25"/>
  <cols>
    <col min="1" max="1" width="28.875" style="5" customWidth="1"/>
    <col min="2" max="3" width="24.875" style="5" customWidth="1"/>
    <col min="4" max="4" width="28.875" style="5" customWidth="1"/>
    <col min="5" max="5" width="24.875" style="5" customWidth="1"/>
    <col min="6" max="16384" width="8.875" style="5"/>
  </cols>
  <sheetData>
    <row r="1" spans="1:5" ht="21">
      <c r="A1" s="9" t="s">
        <v>103</v>
      </c>
    </row>
    <row r="2" spans="1:5" ht="13.5">
      <c r="A2" s="8" t="s">
        <v>1</v>
      </c>
    </row>
    <row r="3" spans="1:5" ht="13.5">
      <c r="A3" s="8" t="s">
        <v>171</v>
      </c>
    </row>
    <row r="4" spans="1:5" ht="13.5">
      <c r="E4" s="7" t="s">
        <v>118</v>
      </c>
    </row>
    <row r="5" spans="1:5" ht="22.5" customHeight="1">
      <c r="A5" s="2" t="s">
        <v>104</v>
      </c>
      <c r="B5" s="2" t="s">
        <v>91</v>
      </c>
      <c r="C5" s="24" t="s">
        <v>105</v>
      </c>
      <c r="D5" s="24"/>
      <c r="E5" s="2" t="s">
        <v>100</v>
      </c>
    </row>
    <row r="6" spans="1:5" ht="18" customHeight="1">
      <c r="A6" s="29" t="s">
        <v>106</v>
      </c>
      <c r="B6" s="29" t="s">
        <v>107</v>
      </c>
      <c r="C6" s="28" t="s">
        <v>164</v>
      </c>
      <c r="D6" s="30"/>
      <c r="E6" s="1">
        <v>457695153</v>
      </c>
    </row>
    <row r="7" spans="1:5" ht="18" customHeight="1">
      <c r="A7" s="29"/>
      <c r="B7" s="29"/>
      <c r="C7" s="28" t="s">
        <v>165</v>
      </c>
      <c r="D7" s="30"/>
      <c r="E7" s="1">
        <v>56577000</v>
      </c>
    </row>
    <row r="8" spans="1:5" ht="18" customHeight="1">
      <c r="A8" s="29"/>
      <c r="B8" s="29"/>
      <c r="C8" s="28" t="s">
        <v>166</v>
      </c>
      <c r="D8" s="30"/>
      <c r="E8" s="1">
        <v>88662000</v>
      </c>
    </row>
    <row r="9" spans="1:5" ht="18" customHeight="1">
      <c r="A9" s="29"/>
      <c r="B9" s="29"/>
      <c r="C9" s="28" t="s">
        <v>167</v>
      </c>
      <c r="D9" s="30"/>
      <c r="E9" s="1">
        <v>2230530000</v>
      </c>
    </row>
    <row r="10" spans="1:5" ht="18" customHeight="1">
      <c r="A10" s="29"/>
      <c r="B10" s="29"/>
      <c r="C10" s="28" t="s">
        <v>168</v>
      </c>
      <c r="D10" s="30"/>
      <c r="E10" s="1">
        <v>17105921</v>
      </c>
    </row>
    <row r="11" spans="1:5" ht="18" customHeight="1">
      <c r="A11" s="29"/>
      <c r="B11" s="29"/>
      <c r="C11" s="28" t="s">
        <v>169</v>
      </c>
      <c r="D11" s="30"/>
      <c r="E11" s="1">
        <v>334308300</v>
      </c>
    </row>
    <row r="12" spans="1:5" ht="18" customHeight="1">
      <c r="A12" s="29"/>
      <c r="B12" s="29"/>
      <c r="C12" s="28" t="s">
        <v>120</v>
      </c>
      <c r="D12" s="30"/>
      <c r="E12" s="1">
        <f>E13-SUM(E6:E11)</f>
        <v>62376816</v>
      </c>
    </row>
    <row r="13" spans="1:5" ht="18" customHeight="1">
      <c r="A13" s="29"/>
      <c r="B13" s="29"/>
      <c r="C13" s="29" t="s">
        <v>43</v>
      </c>
      <c r="D13" s="30"/>
      <c r="E13" s="1">
        <v>3247255190</v>
      </c>
    </row>
    <row r="14" spans="1:5" ht="18" customHeight="1">
      <c r="A14" s="29"/>
      <c r="B14" s="29" t="s">
        <v>108</v>
      </c>
      <c r="C14" s="31" t="s">
        <v>109</v>
      </c>
      <c r="D14" s="6" t="s">
        <v>162</v>
      </c>
      <c r="E14" s="1">
        <v>210938000</v>
      </c>
    </row>
    <row r="15" spans="1:5" ht="18" customHeight="1">
      <c r="A15" s="29"/>
      <c r="B15" s="29"/>
      <c r="C15" s="29"/>
      <c r="D15" s="6" t="s">
        <v>163</v>
      </c>
      <c r="E15" s="1">
        <v>23510000</v>
      </c>
    </row>
    <row r="16" spans="1:5" ht="18" customHeight="1">
      <c r="A16" s="29"/>
      <c r="B16" s="29"/>
      <c r="C16" s="29"/>
      <c r="D16" s="4" t="s">
        <v>102</v>
      </c>
      <c r="E16" s="1">
        <f>SUM(E14:E15)</f>
        <v>234448000</v>
      </c>
    </row>
    <row r="17" spans="1:5" ht="18" customHeight="1">
      <c r="A17" s="29"/>
      <c r="B17" s="29"/>
      <c r="C17" s="31" t="s">
        <v>110</v>
      </c>
      <c r="D17" s="6" t="s">
        <v>162</v>
      </c>
      <c r="E17" s="1">
        <v>285168733</v>
      </c>
    </row>
    <row r="18" spans="1:5" ht="18" customHeight="1">
      <c r="A18" s="29"/>
      <c r="B18" s="29"/>
      <c r="C18" s="29"/>
      <c r="D18" s="6" t="s">
        <v>163</v>
      </c>
      <c r="E18" s="1">
        <f>E19-E17</f>
        <v>172429923</v>
      </c>
    </row>
    <row r="19" spans="1:5" ht="18" customHeight="1">
      <c r="A19" s="29"/>
      <c r="B19" s="29"/>
      <c r="C19" s="29"/>
      <c r="D19" s="4" t="s">
        <v>102</v>
      </c>
      <c r="E19" s="1">
        <f>E20-E16</f>
        <v>457598656</v>
      </c>
    </row>
    <row r="20" spans="1:5" ht="18" customHeight="1">
      <c r="A20" s="30"/>
      <c r="B20" s="30"/>
      <c r="C20" s="29" t="s">
        <v>43</v>
      </c>
      <c r="D20" s="30"/>
      <c r="E20" s="1">
        <v>692046656</v>
      </c>
    </row>
    <row r="21" spans="1:5" ht="18" customHeight="1">
      <c r="A21" s="30"/>
      <c r="B21" s="29" t="s">
        <v>11</v>
      </c>
      <c r="C21" s="30"/>
      <c r="D21" s="30"/>
      <c r="E21" s="1">
        <f>E13+E20</f>
        <v>3939301846</v>
      </c>
    </row>
    <row r="22" spans="1:5" ht="18" hidden="1" customHeight="1">
      <c r="A22" s="4" t="s">
        <v>111</v>
      </c>
      <c r="B22" s="4"/>
      <c r="C22" s="28"/>
      <c r="D22" s="30"/>
      <c r="E22" s="1"/>
    </row>
    <row r="23" spans="1:5" ht="18" hidden="1" customHeight="1">
      <c r="A23" s="4"/>
      <c r="B23" s="4"/>
      <c r="C23" s="28"/>
      <c r="D23" s="30"/>
      <c r="E23" s="1"/>
    </row>
    <row r="24" spans="1:5" ht="18" hidden="1" customHeight="1">
      <c r="A24" s="4"/>
      <c r="B24" s="4"/>
      <c r="C24" s="28"/>
      <c r="D24" s="30"/>
      <c r="E24" s="1"/>
    </row>
    <row r="25" spans="1:5" ht="18" hidden="1" customHeight="1">
      <c r="A25" s="4"/>
      <c r="B25" s="4"/>
      <c r="C25" s="28"/>
      <c r="D25" s="30"/>
      <c r="E25" s="1"/>
    </row>
    <row r="26" spans="1:5" ht="18" hidden="1" customHeight="1">
      <c r="A26" s="4"/>
      <c r="B26" s="4"/>
      <c r="C26" s="28"/>
      <c r="D26" s="30"/>
      <c r="E26" s="1"/>
    </row>
  </sheetData>
  <mergeCells count="21">
    <mergeCell ref="C6:D6"/>
    <mergeCell ref="C22:D22"/>
    <mergeCell ref="C23:D23"/>
    <mergeCell ref="C24:D24"/>
    <mergeCell ref="C25:D25"/>
    <mergeCell ref="C26:D26"/>
    <mergeCell ref="C5:D5"/>
    <mergeCell ref="A6:A21"/>
    <mergeCell ref="B6:B13"/>
    <mergeCell ref="C7:D7"/>
    <mergeCell ref="C11:D11"/>
    <mergeCell ref="C12:D12"/>
    <mergeCell ref="C13:D13"/>
    <mergeCell ref="B14:B20"/>
    <mergeCell ref="C14:C16"/>
    <mergeCell ref="C17:C19"/>
    <mergeCell ref="C20:D20"/>
    <mergeCell ref="B21:D21"/>
    <mergeCell ref="C8:D8"/>
    <mergeCell ref="C9:D9"/>
    <mergeCell ref="C10:D10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  <ignoredErrors>
    <ignoredError sqref="E1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2"/>
  <sheetViews>
    <sheetView workbookViewId="0"/>
  </sheetViews>
  <sheetFormatPr defaultColWidth="8.875" defaultRowHeight="20.25" customHeight="1"/>
  <cols>
    <col min="1" max="1" width="23.375" style="8" customWidth="1"/>
    <col min="2" max="6" width="20.875" style="8" customWidth="1"/>
    <col min="7" max="16384" width="8.875" style="8"/>
  </cols>
  <sheetData>
    <row r="1" spans="1:6" ht="21" customHeight="1">
      <c r="A1" s="9" t="s">
        <v>103</v>
      </c>
      <c r="B1" s="5"/>
      <c r="C1" s="5"/>
      <c r="D1" s="5"/>
      <c r="E1" s="5"/>
      <c r="F1" s="5"/>
    </row>
    <row r="2" spans="1:6" ht="12.95" customHeight="1">
      <c r="A2" s="8" t="s">
        <v>1</v>
      </c>
      <c r="B2" s="5"/>
      <c r="C2" s="5"/>
      <c r="D2" s="5"/>
      <c r="E2" s="5"/>
      <c r="F2" s="5"/>
    </row>
    <row r="3" spans="1:6" ht="12.95" customHeight="1">
      <c r="A3" s="8" t="s">
        <v>171</v>
      </c>
      <c r="B3" s="5"/>
      <c r="C3" s="5"/>
      <c r="D3" s="5"/>
      <c r="E3" s="5"/>
      <c r="F3" s="5"/>
    </row>
    <row r="4" spans="1:6" ht="12.95" customHeight="1">
      <c r="A4" s="5"/>
      <c r="B4" s="5"/>
      <c r="C4" s="5"/>
      <c r="D4" s="5"/>
      <c r="E4" s="7" t="s">
        <v>118</v>
      </c>
      <c r="F4" s="5"/>
    </row>
    <row r="5" spans="1:6" ht="20.25" customHeight="1">
      <c r="A5" s="32" t="s">
        <v>91</v>
      </c>
      <c r="B5" s="34" t="s">
        <v>100</v>
      </c>
      <c r="C5" s="34" t="s">
        <v>117</v>
      </c>
      <c r="D5" s="34"/>
      <c r="E5" s="34"/>
      <c r="F5" s="34"/>
    </row>
    <row r="6" spans="1:6" ht="20.25" customHeight="1">
      <c r="A6" s="32"/>
      <c r="B6" s="34"/>
      <c r="C6" s="34" t="s">
        <v>108</v>
      </c>
      <c r="D6" s="34" t="s">
        <v>116</v>
      </c>
      <c r="E6" s="34" t="s">
        <v>107</v>
      </c>
      <c r="F6" s="34" t="s">
        <v>31</v>
      </c>
    </row>
    <row r="7" spans="1:6" ht="20.25" customHeight="1" thickBot="1">
      <c r="A7" s="33"/>
      <c r="B7" s="35"/>
      <c r="C7" s="35"/>
      <c r="D7" s="35"/>
      <c r="E7" s="35"/>
      <c r="F7" s="35"/>
    </row>
    <row r="8" spans="1:6" ht="20.25" customHeight="1" thickTop="1">
      <c r="A8" s="22" t="s">
        <v>115</v>
      </c>
      <c r="B8" s="20">
        <v>4412406173</v>
      </c>
      <c r="C8" s="20">
        <f>C12-C9</f>
        <v>457598656</v>
      </c>
      <c r="D8" s="20">
        <f>D12-D9</f>
        <v>104794000</v>
      </c>
      <c r="E8" s="20">
        <f>E12-E9-E10</f>
        <v>2650011611</v>
      </c>
      <c r="F8" s="20">
        <f>B8-C8-D8-E8</f>
        <v>1200001906</v>
      </c>
    </row>
    <row r="9" spans="1:6" ht="20.25" customHeight="1">
      <c r="A9" s="22" t="s">
        <v>114</v>
      </c>
      <c r="B9" s="20">
        <v>692521873</v>
      </c>
      <c r="C9" s="20">
        <v>234448000</v>
      </c>
      <c r="D9" s="20">
        <v>314600000</v>
      </c>
      <c r="E9" s="20">
        <f>B9-C9-D9-F9</f>
        <v>134508873</v>
      </c>
      <c r="F9" s="20">
        <v>8965000</v>
      </c>
    </row>
    <row r="10" spans="1:6" ht="20.25" customHeight="1">
      <c r="A10" s="22" t="s">
        <v>113</v>
      </c>
      <c r="B10" s="20">
        <v>470243706</v>
      </c>
      <c r="C10" s="20"/>
      <c r="D10" s="20"/>
      <c r="E10" s="20">
        <f>B10-F10</f>
        <v>462734706</v>
      </c>
      <c r="F10" s="20">
        <v>7509000</v>
      </c>
    </row>
    <row r="11" spans="1:6" ht="20.25" customHeight="1">
      <c r="A11" s="22" t="s">
        <v>31</v>
      </c>
      <c r="B11" s="20"/>
      <c r="C11" s="20"/>
      <c r="D11" s="20"/>
      <c r="E11" s="20"/>
      <c r="F11" s="20"/>
    </row>
    <row r="12" spans="1:6" ht="20.25" customHeight="1">
      <c r="A12" s="21" t="s">
        <v>11</v>
      </c>
      <c r="B12" s="20">
        <f>SUM(B8:B11)</f>
        <v>5575171752</v>
      </c>
      <c r="C12" s="20">
        <v>692046656</v>
      </c>
      <c r="D12" s="20">
        <v>419394000</v>
      </c>
      <c r="E12" s="20">
        <v>3247255190</v>
      </c>
      <c r="F12" s="20"/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8"/>
  <printOptions horizontalCentered="1"/>
  <pageMargins left="0.3888888888888889" right="0.3888888888888889" top="0.3888888888888889" bottom="0.3888888888888889" header="0.19444444444444445" footer="0.1944444444444444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8"/>
  <sheetViews>
    <sheetView workbookViewId="0"/>
  </sheetViews>
  <sheetFormatPr defaultColWidth="8.875" defaultRowHeight="11.25"/>
  <cols>
    <col min="1" max="1" width="60.875" style="5" customWidth="1"/>
    <col min="2" max="2" width="40.875" style="5" customWidth="1"/>
    <col min="3" max="16384" width="8.875" style="5"/>
  </cols>
  <sheetData>
    <row r="1" spans="1:2" ht="21">
      <c r="A1" s="9" t="s">
        <v>112</v>
      </c>
    </row>
    <row r="2" spans="1:2" ht="13.5">
      <c r="A2" s="8" t="s">
        <v>1</v>
      </c>
    </row>
    <row r="3" spans="1:2" ht="13.5">
      <c r="A3" s="8" t="s">
        <v>171</v>
      </c>
    </row>
    <row r="4" spans="1:2" ht="13.5">
      <c r="B4" s="7" t="s">
        <v>118</v>
      </c>
    </row>
    <row r="5" spans="1:2" ht="22.5" customHeight="1">
      <c r="A5" s="2" t="s">
        <v>27</v>
      </c>
      <c r="B5" s="2" t="s">
        <v>95</v>
      </c>
    </row>
    <row r="6" spans="1:2" ht="18" customHeight="1">
      <c r="A6" s="6" t="s">
        <v>170</v>
      </c>
      <c r="B6" s="1">
        <v>154306867</v>
      </c>
    </row>
    <row r="7" spans="1:2" ht="18" customHeight="1">
      <c r="A7" s="6"/>
      <c r="B7" s="1"/>
    </row>
    <row r="8" spans="1:2" ht="18" customHeight="1">
      <c r="A8" s="4" t="s">
        <v>11</v>
      </c>
      <c r="B8" s="1">
        <f>SUM(B6:B7)</f>
        <v>154306867</v>
      </c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workbookViewId="0"/>
  </sheetViews>
  <sheetFormatPr defaultColWidth="8.875" defaultRowHeight="11.25"/>
  <cols>
    <col min="1" max="1" width="22.875" style="5" customWidth="1"/>
    <col min="2" max="7" width="19.875" style="5" customWidth="1"/>
    <col min="8" max="16384" width="8.875" style="5"/>
  </cols>
  <sheetData>
    <row r="1" spans="1:7" ht="21">
      <c r="A1" s="9" t="s">
        <v>26</v>
      </c>
    </row>
    <row r="2" spans="1:7" ht="13.5">
      <c r="A2" s="8" t="s">
        <v>1</v>
      </c>
    </row>
    <row r="3" spans="1:7" ht="13.5">
      <c r="A3" s="8" t="s">
        <v>172</v>
      </c>
    </row>
    <row r="4" spans="1:7" ht="13.5">
      <c r="G4" s="7" t="s">
        <v>118</v>
      </c>
    </row>
    <row r="5" spans="1:7" ht="22.5" customHeight="1">
      <c r="A5" s="2" t="s">
        <v>27</v>
      </c>
      <c r="B5" s="2" t="s">
        <v>28</v>
      </c>
      <c r="C5" s="2" t="s">
        <v>29</v>
      </c>
      <c r="D5" s="2" t="s">
        <v>30</v>
      </c>
      <c r="E5" s="2" t="s">
        <v>31</v>
      </c>
      <c r="F5" s="3" t="s">
        <v>32</v>
      </c>
      <c r="G5" s="3" t="s">
        <v>10</v>
      </c>
    </row>
    <row r="6" spans="1:7" ht="18" customHeight="1">
      <c r="A6" s="6" t="s">
        <v>139</v>
      </c>
      <c r="B6" s="1">
        <v>2151346553</v>
      </c>
      <c r="C6" s="1"/>
      <c r="D6" s="1"/>
      <c r="E6" s="1"/>
      <c r="F6" s="1">
        <f>SUM(B6:E6)</f>
        <v>2151346553</v>
      </c>
      <c r="G6" s="1">
        <f>F6</f>
        <v>2151346553</v>
      </c>
    </row>
    <row r="7" spans="1:7" ht="18" customHeight="1">
      <c r="A7" s="6" t="s">
        <v>140</v>
      </c>
      <c r="B7" s="1">
        <v>89153379</v>
      </c>
      <c r="C7" s="1"/>
      <c r="D7" s="1"/>
      <c r="E7" s="1"/>
      <c r="F7" s="1">
        <f>SUM(B7:E7)</f>
        <v>89153379</v>
      </c>
      <c r="G7" s="1">
        <f t="shared" ref="G7:G24" si="0">F7</f>
        <v>89153379</v>
      </c>
    </row>
    <row r="8" spans="1:7" ht="18" hidden="1" customHeight="1">
      <c r="A8" s="6" t="s">
        <v>141</v>
      </c>
      <c r="B8" s="1">
        <v>0</v>
      </c>
      <c r="C8" s="1"/>
      <c r="D8" s="1"/>
      <c r="E8" s="1"/>
      <c r="F8" s="1">
        <f t="shared" ref="F8:F24" si="1">SUM(B8:E8)</f>
        <v>0</v>
      </c>
      <c r="G8" s="1">
        <f t="shared" si="0"/>
        <v>0</v>
      </c>
    </row>
    <row r="9" spans="1:7" ht="18" customHeight="1">
      <c r="A9" s="6" t="s">
        <v>142</v>
      </c>
      <c r="B9" s="1">
        <v>51955000</v>
      </c>
      <c r="C9" s="1"/>
      <c r="D9" s="1"/>
      <c r="E9" s="1"/>
      <c r="F9" s="1">
        <f t="shared" si="1"/>
        <v>51955000</v>
      </c>
      <c r="G9" s="1">
        <f t="shared" si="0"/>
        <v>51955000</v>
      </c>
    </row>
    <row r="10" spans="1:7" ht="18" hidden="1" customHeight="1">
      <c r="A10" s="6" t="s">
        <v>143</v>
      </c>
      <c r="B10" s="1">
        <v>0</v>
      </c>
      <c r="C10" s="1"/>
      <c r="D10" s="1"/>
      <c r="E10" s="1"/>
      <c r="F10" s="1">
        <f t="shared" si="1"/>
        <v>0</v>
      </c>
      <c r="G10" s="1">
        <f t="shared" si="0"/>
        <v>0</v>
      </c>
    </row>
    <row r="11" spans="1:7" ht="18" customHeight="1">
      <c r="A11" s="6" t="s">
        <v>144</v>
      </c>
      <c r="B11" s="1">
        <v>39718000</v>
      </c>
      <c r="C11" s="1"/>
      <c r="D11" s="1"/>
      <c r="E11" s="1"/>
      <c r="F11" s="1">
        <f t="shared" si="1"/>
        <v>39718000</v>
      </c>
      <c r="G11" s="1">
        <f t="shared" si="0"/>
        <v>39718000</v>
      </c>
    </row>
    <row r="12" spans="1:7" ht="18" customHeight="1">
      <c r="A12" s="6" t="s">
        <v>145</v>
      </c>
      <c r="B12" s="1">
        <v>117811407</v>
      </c>
      <c r="C12" s="1"/>
      <c r="D12" s="1"/>
      <c r="E12" s="1"/>
      <c r="F12" s="1">
        <f t="shared" si="1"/>
        <v>117811407</v>
      </c>
      <c r="G12" s="1">
        <f t="shared" si="0"/>
        <v>117811407</v>
      </c>
    </row>
    <row r="13" spans="1:7" ht="18" customHeight="1">
      <c r="A13" s="6" t="s">
        <v>146</v>
      </c>
      <c r="B13" s="1">
        <v>40000000</v>
      </c>
      <c r="C13" s="1"/>
      <c r="D13" s="1"/>
      <c r="E13" s="1"/>
      <c r="F13" s="1">
        <f t="shared" si="1"/>
        <v>40000000</v>
      </c>
      <c r="G13" s="1">
        <f t="shared" si="0"/>
        <v>40000000</v>
      </c>
    </row>
    <row r="14" spans="1:7" ht="18" customHeight="1">
      <c r="A14" s="6" t="s">
        <v>147</v>
      </c>
      <c r="B14" s="1">
        <v>152407000</v>
      </c>
      <c r="C14" s="1"/>
      <c r="D14" s="1"/>
      <c r="E14" s="1"/>
      <c r="F14" s="1">
        <f t="shared" si="1"/>
        <v>152407000</v>
      </c>
      <c r="G14" s="1">
        <f t="shared" si="0"/>
        <v>152407000</v>
      </c>
    </row>
    <row r="15" spans="1:7" ht="18" customHeight="1">
      <c r="A15" s="6" t="s">
        <v>148</v>
      </c>
      <c r="B15" s="1">
        <v>2953275</v>
      </c>
      <c r="C15" s="1"/>
      <c r="D15" s="1"/>
      <c r="E15" s="1"/>
      <c r="F15" s="1">
        <f t="shared" si="1"/>
        <v>2953275</v>
      </c>
      <c r="G15" s="1">
        <f t="shared" si="0"/>
        <v>2953275</v>
      </c>
    </row>
    <row r="16" spans="1:7" ht="18" customHeight="1">
      <c r="A16" s="6" t="s">
        <v>149</v>
      </c>
      <c r="B16" s="1">
        <v>466770271</v>
      </c>
      <c r="C16" s="1"/>
      <c r="D16" s="1"/>
      <c r="E16" s="1"/>
      <c r="F16" s="1">
        <f t="shared" si="1"/>
        <v>466770271</v>
      </c>
      <c r="G16" s="1">
        <f t="shared" si="0"/>
        <v>466770271</v>
      </c>
    </row>
    <row r="17" spans="1:7" ht="18" hidden="1" customHeight="1">
      <c r="A17" s="6" t="s">
        <v>150</v>
      </c>
      <c r="B17" s="1">
        <v>0</v>
      </c>
      <c r="C17" s="1"/>
      <c r="D17" s="1"/>
      <c r="E17" s="1"/>
      <c r="F17" s="1">
        <f t="shared" si="1"/>
        <v>0</v>
      </c>
      <c r="G17" s="1">
        <f t="shared" si="0"/>
        <v>0</v>
      </c>
    </row>
    <row r="18" spans="1:7" ht="18" customHeight="1">
      <c r="A18" s="6" t="s">
        <v>151</v>
      </c>
      <c r="B18" s="1">
        <v>5000000</v>
      </c>
      <c r="C18" s="1"/>
      <c r="D18" s="1"/>
      <c r="E18" s="1"/>
      <c r="F18" s="1">
        <f t="shared" si="1"/>
        <v>5000000</v>
      </c>
      <c r="G18" s="1">
        <f t="shared" si="0"/>
        <v>5000000</v>
      </c>
    </row>
    <row r="19" spans="1:7" ht="18" customHeight="1">
      <c r="A19" s="6" t="s">
        <v>152</v>
      </c>
      <c r="B19" s="1">
        <v>56888000</v>
      </c>
      <c r="C19" s="1"/>
      <c r="D19" s="1"/>
      <c r="E19" s="1"/>
      <c r="F19" s="1">
        <f t="shared" si="1"/>
        <v>56888000</v>
      </c>
      <c r="G19" s="1">
        <f t="shared" si="0"/>
        <v>56888000</v>
      </c>
    </row>
    <row r="20" spans="1:7" ht="18" customHeight="1">
      <c r="A20" s="6" t="s">
        <v>153</v>
      </c>
      <c r="B20" s="1">
        <v>13496656</v>
      </c>
      <c r="C20" s="1"/>
      <c r="D20" s="1"/>
      <c r="E20" s="1"/>
      <c r="F20" s="1">
        <f t="shared" si="1"/>
        <v>13496656</v>
      </c>
      <c r="G20" s="1">
        <f t="shared" si="0"/>
        <v>13496656</v>
      </c>
    </row>
    <row r="21" spans="1:7" ht="18" customHeight="1">
      <c r="A21" s="6" t="s">
        <v>154</v>
      </c>
      <c r="B21" s="1">
        <v>1000000</v>
      </c>
      <c r="C21" s="1"/>
      <c r="D21" s="1"/>
      <c r="E21" s="1"/>
      <c r="F21" s="1">
        <f t="shared" si="1"/>
        <v>1000000</v>
      </c>
      <c r="G21" s="1">
        <f t="shared" si="0"/>
        <v>1000000</v>
      </c>
    </row>
    <row r="22" spans="1:7" ht="18" customHeight="1">
      <c r="A22" s="6" t="s">
        <v>155</v>
      </c>
      <c r="B22" s="1">
        <v>33710521</v>
      </c>
      <c r="C22" s="1"/>
      <c r="D22" s="1"/>
      <c r="E22" s="1"/>
      <c r="F22" s="1">
        <f t="shared" si="1"/>
        <v>33710521</v>
      </c>
      <c r="G22" s="1">
        <f t="shared" si="0"/>
        <v>33710521</v>
      </c>
    </row>
    <row r="23" spans="1:7" ht="18" customHeight="1">
      <c r="A23" s="6" t="s">
        <v>156</v>
      </c>
      <c r="B23" s="1">
        <v>2376306973</v>
      </c>
      <c r="C23" s="1"/>
      <c r="D23" s="1"/>
      <c r="E23" s="1"/>
      <c r="F23" s="1">
        <f t="shared" si="1"/>
        <v>2376306973</v>
      </c>
      <c r="G23" s="1">
        <f t="shared" si="0"/>
        <v>2376306973</v>
      </c>
    </row>
    <row r="24" spans="1:7" ht="18" customHeight="1">
      <c r="A24" s="6" t="s">
        <v>157</v>
      </c>
      <c r="B24" s="1">
        <v>20154117</v>
      </c>
      <c r="C24" s="1"/>
      <c r="D24" s="1"/>
      <c r="E24" s="1"/>
      <c r="F24" s="1">
        <f t="shared" si="1"/>
        <v>20154117</v>
      </c>
      <c r="G24" s="1">
        <f t="shared" si="0"/>
        <v>20154117</v>
      </c>
    </row>
    <row r="25" spans="1:7" ht="18" customHeight="1">
      <c r="A25" s="4" t="s">
        <v>11</v>
      </c>
      <c r="B25" s="1">
        <f>SUM(B6:B24)</f>
        <v>5618671152</v>
      </c>
      <c r="C25" s="1"/>
      <c r="D25" s="1"/>
      <c r="E25" s="1"/>
      <c r="F25" s="1">
        <f>SUM(F6:F24)</f>
        <v>5618671152</v>
      </c>
      <c r="G25" s="1">
        <f>SUM(G6:G24)</f>
        <v>5618671152</v>
      </c>
    </row>
  </sheetData>
  <phoneticPr fontId="8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workbookViewId="0"/>
  </sheetViews>
  <sheetFormatPr defaultColWidth="8.875" defaultRowHeight="11.25"/>
  <cols>
    <col min="1" max="1" width="30.875" style="5" customWidth="1"/>
    <col min="2" max="6" width="19.875" style="5" customWidth="1"/>
    <col min="7" max="16384" width="8.875" style="5"/>
  </cols>
  <sheetData>
    <row r="1" spans="1:6" ht="21">
      <c r="A1" s="9" t="s">
        <v>33</v>
      </c>
    </row>
    <row r="2" spans="1:6" ht="13.5">
      <c r="A2" s="8" t="s">
        <v>1</v>
      </c>
    </row>
    <row r="3" spans="1:6" ht="13.5">
      <c r="A3" s="8" t="s">
        <v>172</v>
      </c>
    </row>
    <row r="4" spans="1:6" ht="13.5">
      <c r="F4" s="7" t="s">
        <v>118</v>
      </c>
    </row>
    <row r="5" spans="1:6" ht="22.5" customHeight="1">
      <c r="A5" s="24" t="s">
        <v>34</v>
      </c>
      <c r="B5" s="24" t="s">
        <v>35</v>
      </c>
      <c r="C5" s="24"/>
      <c r="D5" s="24" t="s">
        <v>36</v>
      </c>
      <c r="E5" s="24"/>
      <c r="F5" s="25" t="s">
        <v>37</v>
      </c>
    </row>
    <row r="6" spans="1:6" ht="22.5" customHeight="1">
      <c r="A6" s="24"/>
      <c r="B6" s="2" t="s">
        <v>38</v>
      </c>
      <c r="C6" s="3" t="s">
        <v>39</v>
      </c>
      <c r="D6" s="2" t="s">
        <v>38</v>
      </c>
      <c r="E6" s="3" t="s">
        <v>39</v>
      </c>
      <c r="F6" s="24"/>
    </row>
    <row r="7" spans="1:6" ht="18" customHeight="1">
      <c r="A7" s="6" t="s">
        <v>173</v>
      </c>
      <c r="B7" s="1"/>
      <c r="C7" s="1"/>
      <c r="D7" s="1"/>
      <c r="E7" s="1"/>
      <c r="F7" s="1"/>
    </row>
    <row r="8" spans="1:6" ht="18" customHeight="1">
      <c r="A8" s="4" t="s">
        <v>11</v>
      </c>
      <c r="B8" s="1"/>
      <c r="C8" s="1"/>
      <c r="D8" s="1"/>
      <c r="E8" s="1"/>
      <c r="F8" s="1"/>
    </row>
  </sheetData>
  <mergeCells count="4">
    <mergeCell ref="A5:A6"/>
    <mergeCell ref="B5:C5"/>
    <mergeCell ref="D5:E5"/>
    <mergeCell ref="F5:F6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/>
  </sheetViews>
  <sheetFormatPr defaultColWidth="8.875" defaultRowHeight="11.25"/>
  <cols>
    <col min="1" max="1" width="30.875" style="5" customWidth="1"/>
    <col min="2" max="3" width="19.875" style="5" customWidth="1"/>
    <col min="4" max="16384" width="8.875" style="5"/>
  </cols>
  <sheetData>
    <row r="1" spans="1:3" ht="21">
      <c r="A1" s="9" t="s">
        <v>40</v>
      </c>
    </row>
    <row r="2" spans="1:3" ht="13.5">
      <c r="A2" s="8" t="s">
        <v>1</v>
      </c>
    </row>
    <row r="3" spans="1:3" ht="13.5">
      <c r="A3" s="8" t="s">
        <v>172</v>
      </c>
    </row>
    <row r="4" spans="1:3" ht="13.5">
      <c r="C4" s="7" t="s">
        <v>118</v>
      </c>
    </row>
    <row r="5" spans="1:3" ht="22.5" customHeight="1">
      <c r="A5" s="2" t="s">
        <v>34</v>
      </c>
      <c r="B5" s="2" t="s">
        <v>38</v>
      </c>
      <c r="C5" s="2" t="s">
        <v>41</v>
      </c>
    </row>
    <row r="6" spans="1:3" ht="18" customHeight="1">
      <c r="A6" s="6" t="s">
        <v>42</v>
      </c>
      <c r="B6" s="1"/>
      <c r="C6" s="1"/>
    </row>
    <row r="7" spans="1:3" ht="18" customHeight="1">
      <c r="A7" s="6"/>
      <c r="B7" s="1"/>
      <c r="C7" s="1"/>
    </row>
    <row r="8" spans="1:3" ht="18" customHeight="1" thickBot="1">
      <c r="A8" s="12" t="s">
        <v>43</v>
      </c>
      <c r="B8" s="10"/>
      <c r="C8" s="10"/>
    </row>
    <row r="9" spans="1:3" ht="18" customHeight="1">
      <c r="A9" s="6" t="s">
        <v>44</v>
      </c>
      <c r="B9" s="1"/>
      <c r="C9" s="1"/>
    </row>
    <row r="10" spans="1:3" ht="18" customHeight="1">
      <c r="A10" s="6" t="s">
        <v>158</v>
      </c>
      <c r="B10" s="1">
        <v>1989258</v>
      </c>
      <c r="C10" s="1">
        <f>ROUND(B10/$B$14*$C$14,0)</f>
        <v>525161</v>
      </c>
    </row>
    <row r="11" spans="1:3" ht="18" customHeight="1">
      <c r="A11" s="6" t="s">
        <v>159</v>
      </c>
      <c r="B11" s="1">
        <v>41900</v>
      </c>
      <c r="C11" s="1">
        <f t="shared" ref="C11:C12" si="0">ROUND(B11/$B$14*$C$14,0)</f>
        <v>11062</v>
      </c>
    </row>
    <row r="12" spans="1:3" ht="18" customHeight="1">
      <c r="A12" s="6" t="s">
        <v>160</v>
      </c>
      <c r="B12" s="1">
        <v>81316986</v>
      </c>
      <c r="C12" s="1">
        <f t="shared" si="0"/>
        <v>21467563</v>
      </c>
    </row>
    <row r="13" spans="1:3" ht="18" customHeight="1">
      <c r="A13" s="6" t="s">
        <v>120</v>
      </c>
      <c r="B13" s="1">
        <v>4606900</v>
      </c>
      <c r="C13" s="1">
        <f>ROUND(B13/$B$14*$C$14,0)-1</f>
        <v>1216214</v>
      </c>
    </row>
    <row r="14" spans="1:3" ht="18" customHeight="1" thickBot="1">
      <c r="A14" s="12" t="s">
        <v>43</v>
      </c>
      <c r="B14" s="10">
        <v>87955044</v>
      </c>
      <c r="C14" s="10">
        <v>23220000</v>
      </c>
    </row>
    <row r="15" spans="1:3" ht="18" customHeight="1">
      <c r="A15" s="4" t="s">
        <v>11</v>
      </c>
      <c r="B15" s="1">
        <f>B8+B14</f>
        <v>87955044</v>
      </c>
      <c r="C15" s="1">
        <f>C8+C14</f>
        <v>23220000</v>
      </c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/>
  </sheetViews>
  <sheetFormatPr defaultColWidth="8.875" defaultRowHeight="11.25"/>
  <cols>
    <col min="1" max="1" width="30.875" style="5" customWidth="1"/>
    <col min="2" max="3" width="19.875" style="5" customWidth="1"/>
    <col min="4" max="16384" width="8.875" style="5"/>
  </cols>
  <sheetData>
    <row r="1" spans="1:3" ht="21">
      <c r="A1" s="9" t="s">
        <v>45</v>
      </c>
    </row>
    <row r="2" spans="1:3" ht="13.5">
      <c r="A2" s="8" t="s">
        <v>1</v>
      </c>
    </row>
    <row r="3" spans="1:3" ht="13.5">
      <c r="A3" s="8" t="s">
        <v>172</v>
      </c>
    </row>
    <row r="4" spans="1:3" ht="13.5">
      <c r="C4" s="7" t="s">
        <v>118</v>
      </c>
    </row>
    <row r="5" spans="1:3" ht="22.5" customHeight="1">
      <c r="A5" s="2" t="s">
        <v>34</v>
      </c>
      <c r="B5" s="2" t="s">
        <v>38</v>
      </c>
      <c r="C5" s="2" t="s">
        <v>41</v>
      </c>
    </row>
    <row r="6" spans="1:3" ht="18" customHeight="1">
      <c r="A6" s="6" t="s">
        <v>42</v>
      </c>
      <c r="B6" s="1"/>
      <c r="C6" s="1"/>
    </row>
    <row r="7" spans="1:3" ht="18" customHeight="1">
      <c r="A7" s="6"/>
      <c r="B7" s="1"/>
      <c r="C7" s="1"/>
    </row>
    <row r="8" spans="1:3" ht="18" customHeight="1" thickBot="1">
      <c r="A8" s="12" t="s">
        <v>43</v>
      </c>
      <c r="B8" s="10"/>
      <c r="C8" s="10"/>
    </row>
    <row r="9" spans="1:3" ht="18" customHeight="1">
      <c r="A9" s="6" t="s">
        <v>44</v>
      </c>
      <c r="B9" s="1"/>
      <c r="C9" s="1"/>
    </row>
    <row r="10" spans="1:3" ht="18" customHeight="1">
      <c r="A10" s="6" t="s">
        <v>158</v>
      </c>
      <c r="B10" s="1">
        <v>1236100</v>
      </c>
      <c r="C10" s="1">
        <f>ROUND(B10/$B$14*$C$14,0)</f>
        <v>124765</v>
      </c>
    </row>
    <row r="11" spans="1:3" ht="18" customHeight="1">
      <c r="A11" s="6" t="s">
        <v>159</v>
      </c>
      <c r="B11" s="1">
        <v>80000</v>
      </c>
      <c r="C11" s="1">
        <f t="shared" ref="C11:C13" si="0">ROUND(B11/$B$14*$C$14,0)</f>
        <v>8075</v>
      </c>
    </row>
    <row r="12" spans="1:3" ht="18" customHeight="1">
      <c r="A12" s="6" t="s">
        <v>160</v>
      </c>
      <c r="B12" s="1">
        <v>5038139</v>
      </c>
      <c r="C12" s="1">
        <f t="shared" si="0"/>
        <v>508521</v>
      </c>
    </row>
    <row r="13" spans="1:3" ht="18" customHeight="1">
      <c r="A13" s="6" t="s">
        <v>120</v>
      </c>
      <c r="B13" s="1">
        <v>95500</v>
      </c>
      <c r="C13" s="1">
        <f t="shared" si="0"/>
        <v>9639</v>
      </c>
    </row>
    <row r="14" spans="1:3" ht="18" customHeight="1" thickBot="1">
      <c r="A14" s="12" t="s">
        <v>43</v>
      </c>
      <c r="B14" s="10">
        <v>6449739</v>
      </c>
      <c r="C14" s="10">
        <v>651000</v>
      </c>
    </row>
    <row r="15" spans="1:3" ht="18" customHeight="1">
      <c r="A15" s="4" t="s">
        <v>11</v>
      </c>
      <c r="B15" s="1">
        <f>B8+B14</f>
        <v>6449739</v>
      </c>
      <c r="C15" s="1">
        <f>C8+C14</f>
        <v>651000</v>
      </c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workbookViewId="0"/>
  </sheetViews>
  <sheetFormatPr defaultColWidth="8.875" defaultRowHeight="11.2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21">
      <c r="A1" s="9" t="s">
        <v>46</v>
      </c>
    </row>
    <row r="2" spans="1:11" ht="13.5">
      <c r="A2" s="8" t="s">
        <v>1</v>
      </c>
    </row>
    <row r="3" spans="1:11" ht="13.5">
      <c r="A3" s="8" t="s">
        <v>171</v>
      </c>
    </row>
    <row r="4" spans="1:11" ht="13.5">
      <c r="K4" s="7" t="s">
        <v>118</v>
      </c>
    </row>
    <row r="5" spans="1:11" ht="22.5" customHeight="1">
      <c r="A5" s="24" t="s">
        <v>27</v>
      </c>
      <c r="B5" s="26" t="s">
        <v>47</v>
      </c>
      <c r="C5" s="16"/>
      <c r="D5" s="24" t="s">
        <v>48</v>
      </c>
      <c r="E5" s="25" t="s">
        <v>49</v>
      </c>
      <c r="F5" s="24" t="s">
        <v>50</v>
      </c>
      <c r="G5" s="25" t="s">
        <v>51</v>
      </c>
      <c r="H5" s="26" t="s">
        <v>52</v>
      </c>
      <c r="I5" s="17"/>
      <c r="J5" s="15"/>
      <c r="K5" s="24" t="s">
        <v>31</v>
      </c>
    </row>
    <row r="6" spans="1:11" ht="22.5" customHeight="1">
      <c r="A6" s="24"/>
      <c r="B6" s="24"/>
      <c r="C6" s="14" t="s">
        <v>53</v>
      </c>
      <c r="D6" s="24"/>
      <c r="E6" s="24"/>
      <c r="F6" s="24"/>
      <c r="G6" s="24"/>
      <c r="H6" s="24"/>
      <c r="I6" s="2" t="s">
        <v>54</v>
      </c>
      <c r="J6" s="2" t="s">
        <v>55</v>
      </c>
      <c r="K6" s="24"/>
    </row>
    <row r="7" spans="1:11" ht="18" customHeight="1">
      <c r="A7" s="6" t="s">
        <v>56</v>
      </c>
      <c r="B7" s="1"/>
      <c r="C7" s="19"/>
      <c r="D7" s="1"/>
      <c r="E7" s="1"/>
      <c r="F7" s="1"/>
      <c r="G7" s="1"/>
      <c r="H7" s="1"/>
      <c r="I7" s="1"/>
      <c r="J7" s="1"/>
      <c r="K7" s="1"/>
    </row>
    <row r="8" spans="1:11" ht="18" customHeight="1">
      <c r="A8" s="6" t="s">
        <v>57</v>
      </c>
      <c r="B8" s="1">
        <v>95158000</v>
      </c>
      <c r="C8" s="19"/>
      <c r="D8" s="1"/>
      <c r="E8" s="1">
        <v>92162000</v>
      </c>
      <c r="F8" s="1"/>
      <c r="G8" s="1">
        <v>2996000</v>
      </c>
      <c r="H8" s="1"/>
      <c r="I8" s="1"/>
      <c r="J8" s="1"/>
      <c r="K8" s="1"/>
    </row>
    <row r="9" spans="1:11" ht="18" customHeight="1">
      <c r="A9" s="6" t="s">
        <v>58</v>
      </c>
      <c r="B9" s="1">
        <v>5118000</v>
      </c>
      <c r="C9" s="19"/>
      <c r="D9" s="1"/>
      <c r="E9" s="1">
        <v>5118000</v>
      </c>
      <c r="F9" s="1"/>
      <c r="G9" s="1"/>
      <c r="H9" s="1"/>
      <c r="I9" s="1"/>
      <c r="J9" s="1"/>
      <c r="K9" s="1"/>
    </row>
    <row r="10" spans="1:11" ht="18" customHeight="1">
      <c r="A10" s="6" t="s">
        <v>59</v>
      </c>
      <c r="B10" s="1">
        <v>102565000</v>
      </c>
      <c r="C10" s="19"/>
      <c r="D10" s="1"/>
      <c r="E10" s="1">
        <v>102565000</v>
      </c>
      <c r="F10" s="1"/>
      <c r="G10" s="1"/>
      <c r="H10" s="1"/>
      <c r="I10" s="1"/>
      <c r="J10" s="1"/>
      <c r="K10" s="1"/>
    </row>
    <row r="11" spans="1:11" ht="18" customHeight="1">
      <c r="A11" s="6" t="s">
        <v>60</v>
      </c>
      <c r="B11" s="1">
        <v>379304000</v>
      </c>
      <c r="C11" s="19"/>
      <c r="D11" s="1"/>
      <c r="E11" s="1">
        <v>79304000</v>
      </c>
      <c r="F11" s="1"/>
      <c r="G11" s="1">
        <v>300000000</v>
      </c>
      <c r="H11" s="1"/>
      <c r="I11" s="1"/>
      <c r="J11" s="1"/>
      <c r="K11" s="1"/>
    </row>
    <row r="12" spans="1:11" ht="18" customHeight="1">
      <c r="A12" s="6" t="s">
        <v>61</v>
      </c>
      <c r="B12" s="1">
        <v>204665000</v>
      </c>
      <c r="C12" s="19"/>
      <c r="D12" s="1"/>
      <c r="E12" s="1"/>
      <c r="F12" s="1"/>
      <c r="G12" s="1">
        <v>204665000</v>
      </c>
      <c r="H12" s="1"/>
      <c r="I12" s="1"/>
      <c r="J12" s="1"/>
      <c r="K12" s="1"/>
    </row>
    <row r="13" spans="1:11" ht="18" customHeight="1">
      <c r="A13" s="6" t="s">
        <v>62</v>
      </c>
      <c r="B13" s="1">
        <v>2655254000</v>
      </c>
      <c r="C13" s="19"/>
      <c r="D13" s="1"/>
      <c r="E13" s="1">
        <v>2626244000</v>
      </c>
      <c r="F13" s="1"/>
      <c r="G13" s="1">
        <v>29010000</v>
      </c>
      <c r="H13" s="1"/>
      <c r="I13" s="1"/>
      <c r="J13" s="1"/>
      <c r="K13" s="1"/>
    </row>
    <row r="14" spans="1:11" ht="18" customHeight="1">
      <c r="A14" s="6" t="s">
        <v>63</v>
      </c>
      <c r="B14" s="1"/>
      <c r="C14" s="19"/>
      <c r="D14" s="1"/>
      <c r="E14" s="1"/>
      <c r="F14" s="1"/>
      <c r="G14" s="1"/>
      <c r="H14" s="1"/>
      <c r="I14" s="1"/>
      <c r="J14" s="1"/>
      <c r="K14" s="1"/>
    </row>
    <row r="15" spans="1:11" ht="18" customHeight="1">
      <c r="A15" s="6" t="s">
        <v>64</v>
      </c>
      <c r="B15" s="1">
        <v>1439757000</v>
      </c>
      <c r="C15" s="19"/>
      <c r="D15" s="1"/>
      <c r="E15" s="1">
        <v>905617000</v>
      </c>
      <c r="F15" s="1"/>
      <c r="G15" s="1">
        <v>534140000</v>
      </c>
      <c r="H15" s="1"/>
      <c r="I15" s="1"/>
      <c r="J15" s="1"/>
      <c r="K15" s="1"/>
    </row>
    <row r="16" spans="1:11" ht="18" customHeight="1">
      <c r="A16" s="6" t="s">
        <v>65</v>
      </c>
      <c r="B16" s="1">
        <v>2812000</v>
      </c>
      <c r="C16" s="19"/>
      <c r="D16" s="1"/>
      <c r="E16" s="1">
        <v>2812000</v>
      </c>
      <c r="F16" s="1"/>
      <c r="G16" s="1"/>
      <c r="H16" s="1"/>
      <c r="I16" s="1"/>
      <c r="J16" s="1"/>
      <c r="K16" s="1"/>
    </row>
    <row r="17" spans="1:11" ht="18" customHeight="1">
      <c r="A17" s="6" t="s">
        <v>66</v>
      </c>
      <c r="B17" s="1"/>
      <c r="C17" s="19"/>
      <c r="D17" s="1"/>
      <c r="E17" s="1"/>
      <c r="F17" s="1"/>
      <c r="G17" s="1"/>
      <c r="H17" s="1"/>
      <c r="I17" s="1"/>
      <c r="J17" s="1"/>
      <c r="K17" s="1"/>
    </row>
    <row r="18" spans="1:11" ht="18" customHeight="1">
      <c r="A18" s="6" t="s">
        <v>62</v>
      </c>
      <c r="B18" s="1">
        <f>B19-SUM(B7:B17)</f>
        <v>53318038</v>
      </c>
      <c r="C18" s="19"/>
      <c r="D18" s="1"/>
      <c r="E18" s="1">
        <v>47152000</v>
      </c>
      <c r="F18" s="1"/>
      <c r="G18" s="1">
        <f>B18-E18</f>
        <v>6166038</v>
      </c>
      <c r="H18" s="1"/>
      <c r="I18" s="1"/>
      <c r="J18" s="1"/>
      <c r="K18" s="1"/>
    </row>
    <row r="19" spans="1:11" ht="18" customHeight="1">
      <c r="A19" s="4" t="s">
        <v>67</v>
      </c>
      <c r="B19" s="1">
        <v>4937951038</v>
      </c>
      <c r="C19" s="19">
        <v>592815522</v>
      </c>
      <c r="D19" s="1"/>
      <c r="E19" s="1">
        <f>SUM(E7:E18)</f>
        <v>3860974000</v>
      </c>
      <c r="F19" s="1"/>
      <c r="G19" s="1">
        <f>SUM(G7:G18)</f>
        <v>1076977038</v>
      </c>
      <c r="H19" s="1"/>
      <c r="I19" s="1"/>
      <c r="J19" s="1"/>
      <c r="K19" s="1"/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8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workbookViewId="0"/>
  </sheetViews>
  <sheetFormatPr defaultColWidth="8.875" defaultRowHeight="11.25"/>
  <cols>
    <col min="1" max="1" width="22.875" style="5" customWidth="1"/>
    <col min="2" max="9" width="12.875" style="5" customWidth="1"/>
    <col min="10" max="16384" width="8.875" style="5"/>
  </cols>
  <sheetData>
    <row r="1" spans="1:9" ht="21">
      <c r="A1" s="9" t="s">
        <v>68</v>
      </c>
    </row>
    <row r="2" spans="1:9" ht="13.5">
      <c r="A2" s="8" t="s">
        <v>1</v>
      </c>
    </row>
    <row r="3" spans="1:9" ht="13.5">
      <c r="A3" s="8" t="s">
        <v>171</v>
      </c>
    </row>
    <row r="4" spans="1:9" ht="13.5">
      <c r="I4" s="7" t="s">
        <v>118</v>
      </c>
    </row>
    <row r="5" spans="1:9" ht="37.5" customHeight="1">
      <c r="A5" s="14" t="s">
        <v>47</v>
      </c>
      <c r="B5" s="2" t="s">
        <v>69</v>
      </c>
      <c r="C5" s="3" t="s">
        <v>70</v>
      </c>
      <c r="D5" s="3" t="s">
        <v>71</v>
      </c>
      <c r="E5" s="3" t="s">
        <v>72</v>
      </c>
      <c r="F5" s="3" t="s">
        <v>73</v>
      </c>
      <c r="G5" s="3" t="s">
        <v>74</v>
      </c>
      <c r="H5" s="2" t="s">
        <v>75</v>
      </c>
      <c r="I5" s="3" t="s">
        <v>76</v>
      </c>
    </row>
    <row r="6" spans="1:9" ht="18" customHeight="1">
      <c r="A6" s="19">
        <v>4937951038</v>
      </c>
      <c r="B6" s="1">
        <f>A6-SUM(C6:H6)</f>
        <v>4779252038</v>
      </c>
      <c r="C6" s="1">
        <v>154807000</v>
      </c>
      <c r="D6" s="1"/>
      <c r="E6" s="1"/>
      <c r="F6" s="1"/>
      <c r="G6" s="1"/>
      <c r="H6" s="1">
        <v>3892000</v>
      </c>
      <c r="I6" s="1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75" defaultRowHeight="11.25"/>
  <cols>
    <col min="1" max="1" width="22.875" style="5" customWidth="1"/>
    <col min="2" max="10" width="12.875" style="5" customWidth="1"/>
    <col min="11" max="16384" width="8.875" style="5"/>
  </cols>
  <sheetData>
    <row r="1" spans="1:10" ht="21">
      <c r="A1" s="9" t="s">
        <v>77</v>
      </c>
    </row>
    <row r="2" spans="1:10" ht="13.5">
      <c r="A2" s="8" t="s">
        <v>1</v>
      </c>
    </row>
    <row r="3" spans="1:10" ht="13.5">
      <c r="A3" s="8" t="s">
        <v>171</v>
      </c>
    </row>
    <row r="4" spans="1:10" ht="13.5">
      <c r="J4" s="7" t="s">
        <v>118</v>
      </c>
    </row>
    <row r="5" spans="1:10" ht="22.5" customHeight="1">
      <c r="A5" s="14" t="s">
        <v>47</v>
      </c>
      <c r="B5" s="2" t="s">
        <v>78</v>
      </c>
      <c r="C5" s="3" t="s">
        <v>79</v>
      </c>
      <c r="D5" s="3" t="s">
        <v>80</v>
      </c>
      <c r="E5" s="3" t="s">
        <v>81</v>
      </c>
      <c r="F5" s="3" t="s">
        <v>82</v>
      </c>
      <c r="G5" s="3" t="s">
        <v>83</v>
      </c>
      <c r="H5" s="3" t="s">
        <v>84</v>
      </c>
      <c r="I5" s="3" t="s">
        <v>85</v>
      </c>
      <c r="J5" s="2" t="s">
        <v>86</v>
      </c>
    </row>
    <row r="6" spans="1:10" ht="18" customHeight="1">
      <c r="A6" s="19">
        <v>4937951038</v>
      </c>
      <c r="B6" s="1">
        <v>592815522</v>
      </c>
      <c r="C6" s="1">
        <v>555607000</v>
      </c>
      <c r="D6" s="1">
        <v>528762000</v>
      </c>
      <c r="E6" s="1">
        <v>519605000</v>
      </c>
      <c r="F6" s="1">
        <v>463997000</v>
      </c>
      <c r="G6" s="1">
        <v>1533077000</v>
      </c>
      <c r="H6" s="1">
        <f>A6-SUM(B6:G6)</f>
        <v>744087516</v>
      </c>
      <c r="I6" s="1"/>
      <c r="J6" s="1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workbookViewId="0">
      <selection activeCell="A6" sqref="A6"/>
    </sheetView>
  </sheetViews>
  <sheetFormatPr defaultColWidth="8.875" defaultRowHeight="11.25"/>
  <cols>
    <col min="1" max="1" width="22.875" style="5" customWidth="1"/>
    <col min="2" max="2" width="112.875" style="5" customWidth="1"/>
    <col min="3" max="16384" width="8.875" style="5"/>
  </cols>
  <sheetData>
    <row r="1" spans="1:2" ht="21">
      <c r="A1" s="9" t="s">
        <v>87</v>
      </c>
    </row>
    <row r="2" spans="1:2" ht="13.5">
      <c r="A2" s="8" t="s">
        <v>1</v>
      </c>
    </row>
    <row r="3" spans="1:2" ht="13.5">
      <c r="A3" s="8" t="s">
        <v>171</v>
      </c>
    </row>
    <row r="4" spans="1:2" ht="13.5">
      <c r="B4" s="7" t="s">
        <v>118</v>
      </c>
    </row>
    <row r="5" spans="1:2" ht="22.5" customHeight="1">
      <c r="A5" s="18" t="s">
        <v>88</v>
      </c>
      <c r="B5" s="2" t="s">
        <v>89</v>
      </c>
    </row>
    <row r="6" spans="1:2" ht="18" customHeight="1">
      <c r="A6" s="23" t="s">
        <v>161</v>
      </c>
      <c r="B6" s="1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WS23002</cp:lastModifiedBy>
  <cp:lastPrinted>2024-08-21T00:11:44Z</cp:lastPrinted>
  <dcterms:created xsi:type="dcterms:W3CDTF">2022-04-18T11:16:45Z</dcterms:created>
  <dcterms:modified xsi:type="dcterms:W3CDTF">2024-08-21T00:11:58Z</dcterms:modified>
</cp:coreProperties>
</file>