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Owner\Desktop\公会計\〇小谷村\【小谷村様】新地方公会計制度に係る財務書類作成業務（令和２年度決算分）\2.附属明細書及び注記\附属明細書\"/>
    </mc:Choice>
  </mc:AlternateContent>
  <xr:revisionPtr revIDLastSave="0" documentId="13_ncr:1_{6E9CF96C-A551-4C42-9E0A-EAC12A2ADD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投資及び出資金の明細" sheetId="1" r:id="rId1"/>
    <sheet name="基金の明細" sheetId="2" r:id="rId2"/>
    <sheet name="貸付金の明細" sheetId="3" r:id="rId3"/>
    <sheet name="長期延滞債権の明細" sheetId="4" r:id="rId4"/>
    <sheet name="未収金の明細" sheetId="5" r:id="rId5"/>
    <sheet name="地方債等（借入先別）の明細" sheetId="6" r:id="rId6"/>
    <sheet name="地方債等（利率別）の明細" sheetId="7" r:id="rId7"/>
    <sheet name="地方債等（返済期間別）の明細" sheetId="8" r:id="rId8"/>
    <sheet name="特定の契約条項が付された地方債等の概要" sheetId="9" r:id="rId9"/>
    <sheet name="引当金の明細" sheetId="10" r:id="rId10"/>
    <sheet name="補助金等の明細" sheetId="11" r:id="rId11"/>
    <sheet name="財源の明細" sheetId="12" r:id="rId12"/>
    <sheet name="財源情報の明細" sheetId="14" r:id="rId13"/>
    <sheet name="資金の明細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3" l="1"/>
  <c r="B11" i="14"/>
  <c r="F7" i="14"/>
  <c r="F11" i="14" s="1"/>
  <c r="E7" i="14"/>
  <c r="E8" i="14"/>
  <c r="D7" i="14"/>
  <c r="E9" i="14"/>
  <c r="C7" i="14"/>
  <c r="E12" i="12"/>
  <c r="E18" i="12"/>
  <c r="E17" i="12"/>
  <c r="E16" i="12"/>
  <c r="E21" i="12"/>
  <c r="H6" i="8"/>
  <c r="B6" i="7"/>
  <c r="E19" i="6"/>
  <c r="B15" i="6"/>
  <c r="B12" i="6"/>
  <c r="B11" i="6"/>
  <c r="B8" i="6"/>
  <c r="B16" i="6"/>
  <c r="B13" i="6"/>
  <c r="B10" i="6"/>
  <c r="B9" i="6"/>
  <c r="B17" i="6"/>
  <c r="C12" i="5"/>
  <c r="C11" i="5"/>
  <c r="C13" i="5"/>
  <c r="C14" i="5"/>
  <c r="C15" i="5"/>
  <c r="C10" i="5"/>
  <c r="C17" i="5"/>
  <c r="B17" i="5"/>
  <c r="B16" i="5"/>
  <c r="C15" i="4"/>
  <c r="B14" i="4"/>
  <c r="C13" i="4" s="1"/>
  <c r="B25" i="2"/>
  <c r="F25" i="2"/>
  <c r="G25" i="2"/>
  <c r="B29" i="1"/>
  <c r="J29" i="1"/>
  <c r="K29" i="1"/>
  <c r="J15" i="1"/>
  <c r="B15" i="1"/>
  <c r="H8" i="1"/>
  <c r="D8" i="1"/>
  <c r="F10" i="10"/>
  <c r="F9" i="10"/>
  <c r="F8" i="10"/>
  <c r="F7" i="10"/>
  <c r="E11" i="10"/>
  <c r="D11" i="10"/>
  <c r="C11" i="10"/>
  <c r="B11" i="10"/>
  <c r="E19" i="12" l="1"/>
  <c r="B15" i="4"/>
  <c r="C10" i="4"/>
  <c r="C11" i="4"/>
  <c r="C12" i="4"/>
  <c r="F11" i="10"/>
  <c r="D17" i="11" l="1"/>
  <c r="D18" i="11"/>
  <c r="D9" i="11"/>
  <c r="G19" i="6"/>
  <c r="B18" i="6"/>
</calcChain>
</file>

<file path=xl/sharedStrings.xml><?xml version="1.0" encoding="utf-8"?>
<sst xmlns="http://schemas.openxmlformats.org/spreadsheetml/2006/main" count="301" uniqueCount="190">
  <si>
    <t>投資及び出資金の明細</t>
  </si>
  <si>
    <t>自治体名：小谷村</t>
  </si>
  <si>
    <t>年度：令和2年度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</si>
  <si>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</si>
  <si>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</si>
  <si>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</si>
  <si>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</si>
  <si>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</si>
  <si>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</si>
  <si>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</si>
  <si>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</si>
  <si>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</si>
  <si>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</si>
  <si>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</si>
  <si>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</si>
  <si>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</si>
  <si>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</si>
  <si>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</si>
  <si>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</si>
  <si>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</si>
  <si>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</si>
  <si>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</si>
  <si>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</si>
  <si>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</si>
  <si>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</si>
  <si>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</si>
  <si>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</si>
  <si>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</si>
  <si>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</si>
  <si>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</si>
  <si>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</si>
  <si>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</si>
  <si>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</si>
  <si>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</si>
  <si>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</si>
  <si>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</si>
  <si>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</si>
  <si>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</si>
  <si>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</si>
  <si>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</si>
  <si>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</si>
  <si>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</si>
  <si>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</si>
  <si>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</si>
  <si>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</si>
  <si>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</si>
  <si>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</si>
  <si>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</si>
  <si>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</si>
  <si>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</si>
  <si>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</si>
  <si>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</si>
  <si>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</si>
  <si>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</si>
  <si>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</si>
  <si>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</si>
  <si>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</si>
  <si>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</si>
  <si>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</si>
  <si>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</si>
  <si>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</si>
  <si>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</si>
  <si>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</si>
  <si>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</si>
  <si>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</si>
  <si>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</si>
  <si>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</si>
  <si>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</si>
  <si>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</si>
  <si>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</si>
  <si>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</si>
  <si>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</si>
  <si>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</si>
  <si>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</si>
  <si>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</si>
  <si>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</si>
  <si>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</si>
  <si>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</si>
  <si>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</si>
  <si>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</si>
  <si>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</si>
  <si>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</si>
  <si>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</si>
  <si>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</si>
  <si>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</si>
  <si>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</si>
  <si>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</si>
  <si>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</si>
  <si>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</si>
  <si>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</si>
  <si>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</si>
  <si>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</si>
  <si>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</si>
  <si>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</si>
  <si>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</si>
  <si>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</si>
  <si>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</si>
  <si>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</si>
  <si>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</si>
  <si>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</si>
  <si>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</si>
  <si>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</si>
  <si>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</si>
  <si>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</si>
  <si>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</si>
  <si>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</si>
  <si>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</si>
  <si>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</si>
  <si>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</si>
  <si>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</si>
  <si>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</si>
  <si>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</si>
  <si>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</si>
  <si>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</si>
  <si>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特別会計</t>
  </si>
  <si>
    <t>資金の明細</t>
  </si>
  <si>
    <t>-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</si>
  <si>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</si>
  <si>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</si>
  <si>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</si>
  <si>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</si>
  <si>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</si>
  <si>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</si>
  <si>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会計：一般会計等</t>
  </si>
  <si>
    <t>財源情報の明細</t>
  </si>
  <si>
    <t>営業施設等リフォーム事業補助金</t>
  </si>
  <si>
    <t>スキー場少雪対策事業補助金</t>
  </si>
  <si>
    <t>小谷村観光連盟事業補助金</t>
  </si>
  <si>
    <t>その他</t>
    <rPh sb="2" eb="3">
      <t>タ</t>
    </rPh>
    <phoneticPr fontId="8"/>
  </si>
  <si>
    <t>特別定額給付金</t>
  </si>
  <si>
    <t>スキー場緊急対策特別給付金</t>
  </si>
  <si>
    <t>緊急観光対策特別給付金</t>
  </si>
  <si>
    <t>北ア広域常備消防負担金</t>
  </si>
  <si>
    <t>広域介護保険事業負担金</t>
  </si>
  <si>
    <t>白馬山麓環境施設組合負担金</t>
  </si>
  <si>
    <t>徴収不能引当金（固定）</t>
    <rPh sb="0" eb="7">
      <t>チョウシュウフノウヒキアテキン</t>
    </rPh>
    <rPh sb="8" eb="10">
      <t>コテイ</t>
    </rPh>
    <phoneticPr fontId="8"/>
  </si>
  <si>
    <t>徴収不能引当金（流動）</t>
    <rPh sb="0" eb="7">
      <t>チョウシュウフノウヒキアテキン</t>
    </rPh>
    <rPh sb="8" eb="10">
      <t>リュウドウ</t>
    </rPh>
    <phoneticPr fontId="8"/>
  </si>
  <si>
    <t>退職手当引当金</t>
    <rPh sb="0" eb="7">
      <t>タイショクテアテヒキアテキン</t>
    </rPh>
    <phoneticPr fontId="8"/>
  </si>
  <si>
    <t>賞与等引当金</t>
    <rPh sb="0" eb="6">
      <t>ショウヨトウヒキアテキン</t>
    </rPh>
    <phoneticPr fontId="8"/>
  </si>
  <si>
    <t>株式会社中部電力</t>
    <rPh sb="0" eb="4">
      <t>カブシキガイシャ</t>
    </rPh>
    <rPh sb="4" eb="6">
      <t>チュウブ</t>
    </rPh>
    <rPh sb="6" eb="8">
      <t>デンリョク</t>
    </rPh>
    <phoneticPr fontId="7"/>
  </si>
  <si>
    <t>株式会社道の駅おたり出資金</t>
    <rPh sb="0" eb="4">
      <t>カブシキガイシャ</t>
    </rPh>
    <rPh sb="4" eb="5">
      <t>ミチ</t>
    </rPh>
    <rPh sb="6" eb="7">
      <t>エキ</t>
    </rPh>
    <rPh sb="10" eb="12">
      <t>シュッシ</t>
    </rPh>
    <rPh sb="12" eb="13">
      <t>キン</t>
    </rPh>
    <phoneticPr fontId="5"/>
  </si>
  <si>
    <t>株式会社おたりアセット出資金</t>
    <rPh sb="0" eb="4">
      <t>カブシキガイシャ</t>
    </rPh>
    <rPh sb="11" eb="14">
      <t>シュッシキン</t>
    </rPh>
    <phoneticPr fontId="5"/>
  </si>
  <si>
    <t>株式会社おたり振興公社出資金</t>
    <rPh sb="0" eb="4">
      <t>カブシキガイシャ</t>
    </rPh>
    <rPh sb="7" eb="9">
      <t>シンコウ</t>
    </rPh>
    <rPh sb="9" eb="11">
      <t>コウシャ</t>
    </rPh>
    <rPh sb="11" eb="14">
      <t>シュッシキン</t>
    </rPh>
    <phoneticPr fontId="5"/>
  </si>
  <si>
    <t xml:space="preserve"> 森林組合出資金</t>
  </si>
  <si>
    <t xml:space="preserve"> ふるさと市町村圏基金出資金</t>
    <rPh sb="8" eb="9">
      <t>ケン</t>
    </rPh>
    <phoneticPr fontId="5"/>
  </si>
  <si>
    <t>長野県林業コンサルタント</t>
    <rPh sb="0" eb="3">
      <t>ナガノケン</t>
    </rPh>
    <rPh sb="3" eb="5">
      <t>リンギョウ</t>
    </rPh>
    <phoneticPr fontId="5"/>
  </si>
  <si>
    <t>地方公営企業等金融機構出資金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5"/>
  </si>
  <si>
    <t xml:space="preserve"> 長野県農業信用基金出捐金</t>
  </si>
  <si>
    <t xml:space="preserve"> 長野県信用保証協会出捐金</t>
  </si>
  <si>
    <t xml:space="preserve"> 長野県消防協会出捐金</t>
  </si>
  <si>
    <t xml:space="preserve"> 長野県緑の基金出捐金</t>
  </si>
  <si>
    <t xml:space="preserve"> 長野県腎バンク出捐金</t>
  </si>
  <si>
    <t>日本アウトワードバウンド協会出捐金</t>
    <rPh sb="0" eb="2">
      <t>ニホン</t>
    </rPh>
    <rPh sb="12" eb="14">
      <t>キョウカイ</t>
    </rPh>
    <rPh sb="14" eb="15">
      <t>デ</t>
    </rPh>
    <rPh sb="16" eb="17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</si>
  <si>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</si>
  <si>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</si>
  <si>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村営水道施設整備基金（飲供）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インキョウ</t>
    </rPh>
    <phoneticPr fontId="7"/>
  </si>
  <si>
    <t>村営水道施設整備基金（簡水）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カンスイ</t>
    </rPh>
    <phoneticPr fontId="7"/>
  </si>
  <si>
    <t>飲料水減価償却基金</t>
    <rPh sb="0" eb="3">
      <t>インリョウスイ</t>
    </rPh>
    <rPh sb="3" eb="5">
      <t>ゲンカ</t>
    </rPh>
    <rPh sb="5" eb="7">
      <t>ショウキャク</t>
    </rPh>
    <rPh sb="7" eb="9">
      <t>キキン</t>
    </rPh>
    <phoneticPr fontId="7"/>
  </si>
  <si>
    <t>文化施設等整備基金</t>
    <rPh sb="0" eb="2">
      <t>ブンカ</t>
    </rPh>
    <rPh sb="2" eb="4">
      <t>シセツ</t>
    </rPh>
    <rPh sb="4" eb="5">
      <t>トウ</t>
    </rPh>
    <rPh sb="5" eb="7">
      <t>セイビ</t>
    </rPh>
    <rPh sb="7" eb="9">
      <t>キキン</t>
    </rPh>
    <phoneticPr fontId="7"/>
  </si>
  <si>
    <t>スポーツ振興基金</t>
    <rPh sb="4" eb="6">
      <t>シンコウ</t>
    </rPh>
    <rPh sb="6" eb="8">
      <t>キキン</t>
    </rPh>
    <phoneticPr fontId="7"/>
  </si>
  <si>
    <t>人材育成基金</t>
    <rPh sb="0" eb="2">
      <t>ジンザイ</t>
    </rPh>
    <rPh sb="2" eb="4">
      <t>イクセイ</t>
    </rPh>
    <rPh sb="4" eb="6">
      <t>キキン</t>
    </rPh>
    <phoneticPr fontId="7"/>
  </si>
  <si>
    <t>福祉基金</t>
    <rPh sb="0" eb="2">
      <t>フクシ</t>
    </rPh>
    <rPh sb="2" eb="4">
      <t>キキン</t>
    </rPh>
    <phoneticPr fontId="7"/>
  </si>
  <si>
    <t>中山間地活性化基金</t>
    <rPh sb="0" eb="1">
      <t>チュウ</t>
    </rPh>
    <rPh sb="1" eb="4">
      <t>サンカンチ</t>
    </rPh>
    <rPh sb="4" eb="7">
      <t>カッセイカ</t>
    </rPh>
    <rPh sb="7" eb="9">
      <t>キキン</t>
    </rPh>
    <phoneticPr fontId="7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</si>
  <si>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7"/>
  </si>
  <si>
    <t>水と土と緑の村づくり基金</t>
    <rPh sb="0" eb="1">
      <t>ミズ</t>
    </rPh>
    <rPh sb="2" eb="3">
      <t>ツチ</t>
    </rPh>
    <rPh sb="4" eb="5">
      <t>ミドリ</t>
    </rPh>
    <rPh sb="6" eb="7">
      <t>ムラ</t>
    </rPh>
    <rPh sb="10" eb="12">
      <t>キキン</t>
    </rPh>
    <phoneticPr fontId="7"/>
  </si>
  <si>
    <t>畜産振興基金</t>
    <rPh sb="0" eb="2">
      <t>チクサン</t>
    </rPh>
    <rPh sb="2" eb="4">
      <t>シンコウ</t>
    </rPh>
    <rPh sb="4" eb="6">
      <t>キキン</t>
    </rPh>
    <phoneticPr fontId="7"/>
  </si>
  <si>
    <t>奨学金貸与基金</t>
    <rPh sb="0" eb="3">
      <t>ショウガクキン</t>
    </rPh>
    <rPh sb="3" eb="5">
      <t>タイヨ</t>
    </rPh>
    <rPh sb="5" eb="7">
      <t>キキン</t>
    </rPh>
    <phoneticPr fontId="7"/>
  </si>
  <si>
    <t>土地開発基金</t>
    <rPh sb="0" eb="2">
      <t>トチ</t>
    </rPh>
    <rPh sb="2" eb="4">
      <t>カイハツ</t>
    </rPh>
    <rPh sb="4" eb="6">
      <t>キキン</t>
    </rPh>
    <phoneticPr fontId="7"/>
  </si>
  <si>
    <t>用品調達基金</t>
    <rPh sb="0" eb="2">
      <t>ヨウヒン</t>
    </rPh>
    <rPh sb="2" eb="4">
      <t>チョウタツ</t>
    </rPh>
    <rPh sb="4" eb="6">
      <t>キキン</t>
    </rPh>
    <phoneticPr fontId="7"/>
  </si>
  <si>
    <t>ケーブルテレビジョン施設整備基金</t>
    <rPh sb="10" eb="12">
      <t>シセツ</t>
    </rPh>
    <rPh sb="12" eb="14">
      <t>セイビ</t>
    </rPh>
    <rPh sb="14" eb="16">
      <t>キキン</t>
    </rPh>
    <phoneticPr fontId="7"/>
  </si>
  <si>
    <t>ふるさと応援寄附基金</t>
    <rPh sb="4" eb="6">
      <t>オウエン</t>
    </rPh>
    <rPh sb="6" eb="8">
      <t>キフ</t>
    </rPh>
    <rPh sb="8" eb="10">
      <t>キキン</t>
    </rPh>
    <phoneticPr fontId="7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</si>
  <si>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</si>
  <si>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中小企業融資預託金</t>
    <rPh sb="0" eb="2">
      <t>チュウショウ</t>
    </rPh>
    <rPh sb="2" eb="4">
      <t>キギョウ</t>
    </rPh>
    <rPh sb="4" eb="6">
      <t>ユウシ</t>
    </rPh>
    <rPh sb="6" eb="9">
      <t>ヨタクキン</t>
    </rPh>
    <phoneticPr fontId="7"/>
  </si>
  <si>
    <t>村民税（個人）</t>
    <rPh sb="0" eb="3">
      <t>ソンミンゼイ</t>
    </rPh>
    <rPh sb="4" eb="6">
      <t>コジン</t>
    </rPh>
    <phoneticPr fontId="8"/>
  </si>
  <si>
    <t>村民税（法人）</t>
    <rPh sb="0" eb="3">
      <t>ソンミンゼイ</t>
    </rPh>
    <rPh sb="4" eb="6">
      <t>ホウジン</t>
    </rPh>
    <phoneticPr fontId="8"/>
  </si>
  <si>
    <t>固定資産税</t>
    <rPh sb="0" eb="5">
      <t>コテイシサンゼイ</t>
    </rPh>
    <phoneticPr fontId="8"/>
  </si>
  <si>
    <t>軽自動車税</t>
    <rPh sb="0" eb="5">
      <t>ケイジドウシャゼイ</t>
    </rPh>
    <phoneticPr fontId="8"/>
  </si>
  <si>
    <t>入湯税</t>
    <rPh sb="0" eb="3">
      <t>ニュウユゼイ</t>
    </rPh>
    <phoneticPr fontId="8"/>
  </si>
  <si>
    <t>使用料及び手数料</t>
    <rPh sb="0" eb="4">
      <t>シヨウリョウオヨ</t>
    </rPh>
    <rPh sb="5" eb="8">
      <t>テスウリョウ</t>
    </rPh>
    <phoneticPr fontId="8"/>
  </si>
  <si>
    <t>該当なし</t>
    <rPh sb="0" eb="2">
      <t>ガイトウ</t>
    </rPh>
    <phoneticPr fontId="8"/>
  </si>
  <si>
    <t>国庫支出金</t>
    <rPh sb="0" eb="5">
      <t>コッコシシュツキン</t>
    </rPh>
    <phoneticPr fontId="8"/>
  </si>
  <si>
    <t>都道府県支出金</t>
    <rPh sb="0" eb="7">
      <t>トドウフケンシシュツキン</t>
    </rPh>
    <phoneticPr fontId="8"/>
  </si>
  <si>
    <t>地方税</t>
    <rPh sb="0" eb="3">
      <t>チホウゼイ</t>
    </rPh>
    <phoneticPr fontId="8"/>
  </si>
  <si>
    <t>地方譲与税</t>
    <rPh sb="0" eb="5">
      <t>チホウジョウヨゼイ</t>
    </rPh>
    <phoneticPr fontId="8"/>
  </si>
  <si>
    <t>地方交付金</t>
    <rPh sb="0" eb="5">
      <t>チホウコウフキン</t>
    </rPh>
    <phoneticPr fontId="8"/>
  </si>
  <si>
    <t>地方交付税</t>
    <rPh sb="0" eb="5">
      <t>チホウコウフゼイ</t>
    </rPh>
    <phoneticPr fontId="8"/>
  </si>
  <si>
    <t>分担金及び負担金</t>
    <rPh sb="0" eb="4">
      <t>ブンタンキンオヨ</t>
    </rPh>
    <rPh sb="5" eb="8">
      <t>フタンキン</t>
    </rPh>
    <phoneticPr fontId="8"/>
  </si>
  <si>
    <t>寄付金</t>
    <rPh sb="0" eb="3">
      <t>キフキン</t>
    </rPh>
    <phoneticPr fontId="8"/>
  </si>
  <si>
    <t>現金預金</t>
    <rPh sb="0" eb="4">
      <t>ゲンキンヨキン</t>
    </rPh>
    <phoneticPr fontId="8"/>
  </si>
  <si>
    <t>歳計外現金</t>
    <rPh sb="0" eb="5">
      <t>サイケイガイゲンキン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</si>
</sst>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scheme val="major"/>
    </font>
    <font>
      <b/>
      <sz val="11"/>
      <color rgb="FFFA7D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40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</cellXfs>
  <cellStyles count="5">
    <cellStyle name="桁区切り 2 2" xfId="3" xr:uid="{38432737-0B00-4826-819E-498F23A3F680}"/>
    <cellStyle name="桁区切り 3" xfId="2" xr:uid="{E1EDF4D3-82E4-4B65-9EE6-6D68746975A0}"/>
    <cellStyle name="桁区切り 4" xfId="1" xr:uid="{B8A1D80B-8B43-4E7A-9DCC-E7D09CE7A90D}"/>
    <cellStyle name="標準" xfId="0" builtinId="0"/>
    <cellStyle name="標準 2" xfId="4" xr:uid="{8C50CBFC-6AE7-46ED-87E7-D8E3F4F2F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/>
  </sheetViews>
  <sheetFormatPr defaultColWidth="8.875" defaultRowHeight="11.25" x14ac:dyDescent="0.15"/>
  <cols>
    <col min="1" max="1" width="28.125" style="5" customWidth="1"/>
    <col min="2" max="11" width="15.375" style="5" customWidth="1"/>
    <col min="12" max="16384" width="8.875" style="5"/>
  </cols>
  <sheetData>
    <row r="1" spans="1:10" ht="21" x14ac:dyDescent="0.2">
      <c r="A1" s="9" t="s">
        <v>0</v>
      </c>
    </row>
    <row r="2" spans="1:10" ht="13.5" x14ac:dyDescent="0.15">
      <c r="A2" s="8" t="s">
        <v>1</v>
      </c>
    </row>
    <row r="3" spans="1:10" ht="13.5" x14ac:dyDescent="0.15">
      <c r="A3" s="8" t="s">
        <v>2</v>
      </c>
    </row>
    <row r="5" spans="1:10" ht="13.5" x14ac:dyDescent="0.15">
      <c r="A5" s="13" t="s">
        <v>3</v>
      </c>
      <c r="H5" s="7" t="s">
        <v>122</v>
      </c>
    </row>
    <row r="6" spans="1:10" ht="37.5" customHeight="1" x14ac:dyDescent="0.1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</row>
    <row r="7" spans="1:10" ht="18" customHeight="1" x14ac:dyDescent="0.15">
      <c r="A7" s="6" t="s">
        <v>139</v>
      </c>
      <c r="B7" s="1"/>
      <c r="C7" s="1"/>
      <c r="D7" s="1">
        <v>2184000</v>
      </c>
      <c r="E7" s="1"/>
      <c r="F7" s="1"/>
      <c r="G7" s="1"/>
      <c r="H7" s="1">
        <v>2184000</v>
      </c>
    </row>
    <row r="8" spans="1:10" ht="18" customHeight="1" x14ac:dyDescent="0.15">
      <c r="A8" s="4" t="s">
        <v>12</v>
      </c>
      <c r="B8" s="1"/>
      <c r="C8" s="1"/>
      <c r="D8" s="1">
        <f>SUM(D7)</f>
        <v>2184000</v>
      </c>
      <c r="E8" s="1"/>
      <c r="F8" s="1"/>
      <c r="G8" s="1"/>
      <c r="H8" s="1">
        <f>SUM(H7)</f>
        <v>2184000</v>
      </c>
    </row>
    <row r="10" spans="1:10" ht="13.5" x14ac:dyDescent="0.15">
      <c r="A10" s="13" t="s">
        <v>13</v>
      </c>
      <c r="J10" s="7" t="s">
        <v>122</v>
      </c>
    </row>
    <row r="11" spans="1:10" ht="37.5" customHeight="1" x14ac:dyDescent="0.15">
      <c r="A11" s="2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11</v>
      </c>
    </row>
    <row r="12" spans="1:10" ht="18" customHeight="1" x14ac:dyDescent="0.15">
      <c r="A12" s="6" t="s">
        <v>140</v>
      </c>
      <c r="B12" s="1">
        <v>7000000</v>
      </c>
      <c r="C12" s="1"/>
      <c r="D12" s="1"/>
      <c r="E12" s="1"/>
      <c r="F12" s="1"/>
      <c r="G12" s="1"/>
      <c r="H12" s="1"/>
      <c r="I12" s="1"/>
      <c r="J12" s="1">
        <v>7000000</v>
      </c>
    </row>
    <row r="13" spans="1:10" ht="18" customHeight="1" x14ac:dyDescent="0.15">
      <c r="A13" s="6" t="s">
        <v>141</v>
      </c>
      <c r="B13" s="1">
        <v>10000000</v>
      </c>
      <c r="C13" s="1"/>
      <c r="D13" s="1"/>
      <c r="E13" s="1"/>
      <c r="F13" s="1"/>
      <c r="G13" s="1"/>
      <c r="H13" s="1"/>
      <c r="I13" s="1"/>
      <c r="J13" s="1">
        <v>10000000</v>
      </c>
    </row>
    <row r="14" spans="1:10" ht="18" customHeight="1" x14ac:dyDescent="0.15">
      <c r="A14" s="6" t="s">
        <v>142</v>
      </c>
      <c r="B14" s="1">
        <v>9000000</v>
      </c>
      <c r="C14" s="1"/>
      <c r="D14" s="1"/>
      <c r="E14" s="1"/>
      <c r="F14" s="1"/>
      <c r="G14" s="1"/>
      <c r="H14" s="1"/>
      <c r="I14" s="1"/>
      <c r="J14" s="1">
        <v>9000000</v>
      </c>
    </row>
    <row r="15" spans="1:10" ht="18" customHeight="1" x14ac:dyDescent="0.15">
      <c r="A15" s="4" t="s">
        <v>12</v>
      </c>
      <c r="B15" s="1">
        <f>SUM(B12:B14)</f>
        <v>26000000</v>
      </c>
      <c r="C15" s="1"/>
      <c r="D15" s="1"/>
      <c r="E15" s="1"/>
      <c r="F15" s="1"/>
      <c r="G15" s="1"/>
      <c r="H15" s="1"/>
      <c r="I15" s="1"/>
      <c r="J15" s="1">
        <f>SUM(J12:J14)</f>
        <v>26000000</v>
      </c>
    </row>
    <row r="17" spans="1:11" ht="13.5" x14ac:dyDescent="0.15">
      <c r="A17" s="13" t="s">
        <v>23</v>
      </c>
      <c r="K17" s="7" t="s">
        <v>122</v>
      </c>
    </row>
    <row r="18" spans="1:11" ht="37.5" customHeight="1" x14ac:dyDescent="0.15">
      <c r="A18" s="2" t="s">
        <v>14</v>
      </c>
      <c r="B18" s="3" t="s">
        <v>24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21</v>
      </c>
      <c r="I18" s="3" t="s">
        <v>25</v>
      </c>
      <c r="J18" s="3" t="s">
        <v>26</v>
      </c>
      <c r="K18" s="3" t="s">
        <v>11</v>
      </c>
    </row>
    <row r="19" spans="1:11" ht="18" customHeight="1" x14ac:dyDescent="0.15">
      <c r="A19" s="6" t="s">
        <v>143</v>
      </c>
      <c r="B19" s="1">
        <v>3952000</v>
      </c>
      <c r="C19" s="1"/>
      <c r="D19" s="1"/>
      <c r="E19" s="1"/>
      <c r="F19" s="1"/>
      <c r="G19" s="1"/>
      <c r="H19" s="1"/>
      <c r="I19" s="1"/>
      <c r="J19" s="1">
        <v>3952000</v>
      </c>
      <c r="K19" s="1">
        <v>3952000</v>
      </c>
    </row>
    <row r="20" spans="1:11" ht="18" customHeight="1" x14ac:dyDescent="0.15">
      <c r="A20" s="6" t="s">
        <v>144</v>
      </c>
      <c r="B20" s="1">
        <v>36694000</v>
      </c>
      <c r="C20" s="1"/>
      <c r="D20" s="1"/>
      <c r="E20" s="1"/>
      <c r="F20" s="1"/>
      <c r="G20" s="1"/>
      <c r="H20" s="1"/>
      <c r="I20" s="1"/>
      <c r="J20" s="1">
        <v>36694000</v>
      </c>
      <c r="K20" s="1">
        <v>36694000</v>
      </c>
    </row>
    <row r="21" spans="1:11" ht="18" customHeight="1" x14ac:dyDescent="0.15">
      <c r="A21" s="6" t="s">
        <v>145</v>
      </c>
      <c r="B21" s="1">
        <v>50000</v>
      </c>
      <c r="C21" s="1"/>
      <c r="D21" s="1"/>
      <c r="E21" s="1"/>
      <c r="F21" s="1"/>
      <c r="G21" s="1"/>
      <c r="H21" s="1"/>
      <c r="I21" s="1"/>
      <c r="J21" s="1">
        <v>50000</v>
      </c>
      <c r="K21" s="1">
        <v>50000</v>
      </c>
    </row>
    <row r="22" spans="1:11" ht="18" customHeight="1" x14ac:dyDescent="0.15">
      <c r="A22" s="6" t="s">
        <v>146</v>
      </c>
      <c r="B22" s="1">
        <v>600000</v>
      </c>
      <c r="C22" s="1"/>
      <c r="D22" s="1"/>
      <c r="E22" s="1"/>
      <c r="F22" s="1"/>
      <c r="G22" s="1"/>
      <c r="H22" s="1"/>
      <c r="I22" s="1"/>
      <c r="J22" s="1">
        <v>600000</v>
      </c>
      <c r="K22" s="1">
        <v>600000</v>
      </c>
    </row>
    <row r="23" spans="1:11" ht="18" customHeight="1" x14ac:dyDescent="0.15">
      <c r="A23" s="6" t="s">
        <v>147</v>
      </c>
      <c r="B23" s="1">
        <v>1480000</v>
      </c>
      <c r="C23" s="1"/>
      <c r="D23" s="1"/>
      <c r="E23" s="1"/>
      <c r="F23" s="1"/>
      <c r="G23" s="1"/>
      <c r="H23" s="1"/>
      <c r="I23" s="1"/>
      <c r="J23" s="1">
        <v>1480000</v>
      </c>
      <c r="K23" s="1">
        <v>1480000</v>
      </c>
    </row>
    <row r="24" spans="1:11" ht="18" customHeight="1" x14ac:dyDescent="0.15">
      <c r="A24" s="6" t="s">
        <v>148</v>
      </c>
      <c r="B24" s="1">
        <v>651000</v>
      </c>
      <c r="C24" s="1"/>
      <c r="D24" s="1"/>
      <c r="E24" s="1"/>
      <c r="F24" s="1"/>
      <c r="G24" s="1"/>
      <c r="H24" s="1"/>
      <c r="I24" s="1"/>
      <c r="J24" s="1">
        <v>651000</v>
      </c>
      <c r="K24" s="1">
        <v>651000</v>
      </c>
    </row>
    <row r="25" spans="1:11" ht="18" customHeight="1" x14ac:dyDescent="0.15">
      <c r="A25" s="6" t="s">
        <v>149</v>
      </c>
      <c r="B25" s="1">
        <v>213000</v>
      </c>
      <c r="C25" s="1"/>
      <c r="D25" s="1"/>
      <c r="E25" s="1"/>
      <c r="F25" s="1"/>
      <c r="G25" s="1"/>
      <c r="H25" s="1"/>
      <c r="I25" s="1"/>
      <c r="J25" s="1">
        <v>213000</v>
      </c>
      <c r="K25" s="1">
        <v>213000</v>
      </c>
    </row>
    <row r="26" spans="1:11" ht="18" customHeight="1" x14ac:dyDescent="0.15">
      <c r="A26" s="6" t="s">
        <v>150</v>
      </c>
      <c r="B26" s="1">
        <v>1480000</v>
      </c>
      <c r="C26" s="1"/>
      <c r="D26" s="1"/>
      <c r="E26" s="1"/>
      <c r="F26" s="1"/>
      <c r="G26" s="1"/>
      <c r="H26" s="1"/>
      <c r="I26" s="1"/>
      <c r="J26" s="1">
        <v>1480000</v>
      </c>
      <c r="K26" s="1">
        <v>1480000</v>
      </c>
    </row>
    <row r="27" spans="1:11" ht="18" customHeight="1" x14ac:dyDescent="0.15">
      <c r="A27" s="6" t="s">
        <v>151</v>
      </c>
      <c r="B27" s="1">
        <v>21000</v>
      </c>
      <c r="C27" s="1"/>
      <c r="D27" s="1"/>
      <c r="E27" s="1"/>
      <c r="F27" s="1"/>
      <c r="G27" s="1"/>
      <c r="H27" s="1"/>
      <c r="I27" s="1"/>
      <c r="J27" s="1">
        <v>21000</v>
      </c>
      <c r="K27" s="1">
        <v>21000</v>
      </c>
    </row>
    <row r="28" spans="1:11" ht="18" customHeight="1" x14ac:dyDescent="0.15">
      <c r="A28" s="6" t="s">
        <v>152</v>
      </c>
      <c r="B28" s="1">
        <v>1000000</v>
      </c>
      <c r="C28" s="1"/>
      <c r="D28" s="1"/>
      <c r="E28" s="1"/>
      <c r="F28" s="1"/>
      <c r="G28" s="1"/>
      <c r="H28" s="1"/>
      <c r="I28" s="1"/>
      <c r="J28" s="1">
        <v>1000000</v>
      </c>
      <c r="K28" s="1">
        <v>1000000</v>
      </c>
    </row>
    <row r="29" spans="1:11" ht="18" customHeight="1" x14ac:dyDescent="0.15">
      <c r="A29" s="4" t="s">
        <v>12</v>
      </c>
      <c r="B29" s="1">
        <f>SUM(B19:B28)</f>
        <v>46141000</v>
      </c>
      <c r="C29" s="1"/>
      <c r="D29" s="1"/>
      <c r="E29" s="1"/>
      <c r="F29" s="1"/>
      <c r="G29" s="1"/>
      <c r="H29" s="1"/>
      <c r="I29" s="1"/>
      <c r="J29" s="1">
        <f>SUM(J19:J28)</f>
        <v>46141000</v>
      </c>
      <c r="K29" s="1">
        <f>SUM(K19:K28)</f>
        <v>46141000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9" t="s">
        <v>91</v>
      </c>
    </row>
    <row r="2" spans="1:6" ht="13.5" x14ac:dyDescent="0.15">
      <c r="A2" s="8" t="s">
        <v>1</v>
      </c>
    </row>
    <row r="3" spans="1:6" ht="13.5" x14ac:dyDescent="0.15">
      <c r="A3" s="8" t="s">
        <v>2</v>
      </c>
    </row>
    <row r="4" spans="1:6" ht="13.5" x14ac:dyDescent="0.15">
      <c r="F4" s="7" t="s">
        <v>122</v>
      </c>
    </row>
    <row r="5" spans="1:6" ht="22.5" customHeight="1" x14ac:dyDescent="0.15">
      <c r="A5" s="20" t="s">
        <v>92</v>
      </c>
      <c r="B5" s="20" t="s">
        <v>93</v>
      </c>
      <c r="C5" s="20" t="s">
        <v>94</v>
      </c>
      <c r="D5" s="20" t="s">
        <v>95</v>
      </c>
      <c r="E5" s="20"/>
      <c r="F5" s="20" t="s">
        <v>96</v>
      </c>
    </row>
    <row r="6" spans="1:6" ht="22.5" customHeight="1" x14ac:dyDescent="0.15">
      <c r="A6" s="20"/>
      <c r="B6" s="20"/>
      <c r="C6" s="20"/>
      <c r="D6" s="2" t="s">
        <v>97</v>
      </c>
      <c r="E6" s="2" t="s">
        <v>32</v>
      </c>
      <c r="F6" s="20"/>
    </row>
    <row r="7" spans="1:6" ht="18" customHeight="1" x14ac:dyDescent="0.15">
      <c r="A7" s="6" t="s">
        <v>135</v>
      </c>
      <c r="B7" s="1">
        <v>22315000</v>
      </c>
      <c r="C7" s="1">
        <v>0</v>
      </c>
      <c r="D7" s="1">
        <v>2634000</v>
      </c>
      <c r="E7" s="1">
        <v>0</v>
      </c>
      <c r="F7" s="1">
        <f>B7+C7-D7-E7</f>
        <v>19681000</v>
      </c>
    </row>
    <row r="8" spans="1:6" ht="18" customHeight="1" x14ac:dyDescent="0.15">
      <c r="A8" s="6" t="s">
        <v>136</v>
      </c>
      <c r="B8" s="1">
        <v>1241000</v>
      </c>
      <c r="C8" s="1">
        <v>2201000</v>
      </c>
      <c r="D8" s="1">
        <v>0</v>
      </c>
      <c r="E8" s="1">
        <v>0</v>
      </c>
      <c r="F8" s="1">
        <f t="shared" ref="F8:F10" si="0">B8+C8-D8-E8</f>
        <v>3442000</v>
      </c>
    </row>
    <row r="9" spans="1:6" ht="18" customHeight="1" x14ac:dyDescent="0.15">
      <c r="A9" s="6" t="s">
        <v>137</v>
      </c>
      <c r="B9" s="1">
        <v>708981000</v>
      </c>
      <c r="C9" s="1">
        <v>0</v>
      </c>
      <c r="D9" s="1">
        <v>7672000</v>
      </c>
      <c r="E9" s="1">
        <v>0</v>
      </c>
      <c r="F9" s="1">
        <f t="shared" si="0"/>
        <v>701309000</v>
      </c>
    </row>
    <row r="10" spans="1:6" ht="18" customHeight="1" x14ac:dyDescent="0.15">
      <c r="A10" s="6" t="s">
        <v>138</v>
      </c>
      <c r="B10" s="1">
        <v>36579000</v>
      </c>
      <c r="C10" s="1">
        <v>39447000</v>
      </c>
      <c r="D10" s="1">
        <v>36579000</v>
      </c>
      <c r="E10" s="1">
        <v>0</v>
      </c>
      <c r="F10" s="1">
        <f t="shared" si="0"/>
        <v>39447000</v>
      </c>
    </row>
    <row r="11" spans="1:6" ht="18" customHeight="1" x14ac:dyDescent="0.15">
      <c r="A11" s="4" t="s">
        <v>12</v>
      </c>
      <c r="B11" s="1">
        <f>SUM(B7:B10)</f>
        <v>769116000</v>
      </c>
      <c r="C11" s="1">
        <f t="shared" ref="C11:F11" si="1">SUM(C7:C10)</f>
        <v>41648000</v>
      </c>
      <c r="D11" s="1">
        <f t="shared" si="1"/>
        <v>46885000</v>
      </c>
      <c r="E11" s="1">
        <f t="shared" si="1"/>
        <v>0</v>
      </c>
      <c r="F11" s="1">
        <f t="shared" si="1"/>
        <v>763879000</v>
      </c>
    </row>
  </sheetData>
  <mergeCells count="5">
    <mergeCell ref="A5:A6"/>
    <mergeCell ref="B5:B6"/>
    <mergeCell ref="C5:C6"/>
    <mergeCell ref="F5:F6"/>
    <mergeCell ref="D5:E5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workbookViewId="0"/>
  </sheetViews>
  <sheetFormatPr defaultColWidth="8.875" defaultRowHeight="11.25" x14ac:dyDescent="0.15"/>
  <cols>
    <col min="1" max="1" width="25.875" style="5" customWidth="1"/>
    <col min="2" max="2" width="24.5" style="5" bestFit="1" customWidth="1"/>
    <col min="3" max="5" width="16.875" style="5" customWidth="1"/>
    <col min="6" max="16384" width="8.875" style="5"/>
  </cols>
  <sheetData>
    <row r="1" spans="1:5" ht="21" x14ac:dyDescent="0.2">
      <c r="A1" s="9" t="s">
        <v>98</v>
      </c>
    </row>
    <row r="2" spans="1:5" ht="13.5" x14ac:dyDescent="0.15">
      <c r="A2" s="8" t="s">
        <v>1</v>
      </c>
    </row>
    <row r="3" spans="1:5" ht="13.5" x14ac:dyDescent="0.15">
      <c r="A3" s="8" t="s">
        <v>2</v>
      </c>
    </row>
    <row r="4" spans="1:5" ht="13.5" x14ac:dyDescent="0.15">
      <c r="E4" s="7" t="s">
        <v>122</v>
      </c>
    </row>
    <row r="5" spans="1:5" ht="22.5" customHeight="1" x14ac:dyDescent="0.15">
      <c r="A5" s="2" t="s">
        <v>92</v>
      </c>
      <c r="B5" s="2" t="s">
        <v>99</v>
      </c>
      <c r="C5" s="2" t="s">
        <v>100</v>
      </c>
      <c r="D5" s="2" t="s">
        <v>101</v>
      </c>
      <c r="E5" s="2" t="s">
        <v>102</v>
      </c>
    </row>
    <row r="6" spans="1:5" ht="18" customHeight="1" x14ac:dyDescent="0.15">
      <c r="A6" s="23" t="s">
        <v>103</v>
      </c>
      <c r="B6" s="6" t="s">
        <v>127</v>
      </c>
      <c r="C6" s="6"/>
      <c r="D6" s="1">
        <v>56000000</v>
      </c>
      <c r="E6" s="6"/>
    </row>
    <row r="7" spans="1:5" ht="18" customHeight="1" x14ac:dyDescent="0.15">
      <c r="A7" s="23"/>
      <c r="B7" s="6" t="s">
        <v>125</v>
      </c>
      <c r="C7" s="6"/>
      <c r="D7" s="1">
        <v>37513000</v>
      </c>
      <c r="E7" s="6"/>
    </row>
    <row r="8" spans="1:5" ht="18" customHeight="1" x14ac:dyDescent="0.15">
      <c r="A8" s="23"/>
      <c r="B8" s="6" t="s">
        <v>126</v>
      </c>
      <c r="C8" s="6"/>
      <c r="D8" s="1">
        <v>20434000</v>
      </c>
      <c r="E8" s="6"/>
    </row>
    <row r="9" spans="1:5" ht="18" customHeight="1" x14ac:dyDescent="0.15">
      <c r="A9" s="24"/>
      <c r="B9" s="6" t="s">
        <v>128</v>
      </c>
      <c r="C9" s="6"/>
      <c r="D9" s="1">
        <f>D10-SUM(D6:D8)</f>
        <v>42166776</v>
      </c>
      <c r="E9" s="6"/>
    </row>
    <row r="10" spans="1:5" ht="18" customHeight="1" x14ac:dyDescent="0.15">
      <c r="A10" s="25"/>
      <c r="B10" s="4" t="s">
        <v>104</v>
      </c>
      <c r="C10" s="11"/>
      <c r="D10" s="1">
        <v>156113776</v>
      </c>
      <c r="E10" s="11"/>
    </row>
    <row r="11" spans="1:5" ht="18" customHeight="1" x14ac:dyDescent="0.15">
      <c r="A11" s="24" t="s">
        <v>105</v>
      </c>
      <c r="B11" s="6" t="s">
        <v>129</v>
      </c>
      <c r="C11" s="6"/>
      <c r="D11" s="1">
        <v>279600000</v>
      </c>
      <c r="E11" s="6"/>
    </row>
    <row r="12" spans="1:5" ht="18" customHeight="1" x14ac:dyDescent="0.15">
      <c r="A12" s="24"/>
      <c r="B12" s="6" t="s">
        <v>130</v>
      </c>
      <c r="C12" s="6"/>
      <c r="D12" s="1">
        <v>249571000</v>
      </c>
      <c r="E12" s="6"/>
    </row>
    <row r="13" spans="1:5" ht="18" customHeight="1" x14ac:dyDescent="0.15">
      <c r="A13" s="24"/>
      <c r="B13" s="6" t="s">
        <v>131</v>
      </c>
      <c r="C13" s="6"/>
      <c r="D13" s="1">
        <v>75113000</v>
      </c>
      <c r="E13" s="6"/>
    </row>
    <row r="14" spans="1:5" ht="18" customHeight="1" x14ac:dyDescent="0.15">
      <c r="A14" s="24"/>
      <c r="B14" s="6" t="s">
        <v>132</v>
      </c>
      <c r="C14" s="6"/>
      <c r="D14" s="1">
        <v>71394000</v>
      </c>
      <c r="E14" s="6"/>
    </row>
    <row r="15" spans="1:5" ht="18" customHeight="1" x14ac:dyDescent="0.15">
      <c r="A15" s="24"/>
      <c r="B15" s="6" t="s">
        <v>133</v>
      </c>
      <c r="C15" s="6"/>
      <c r="D15" s="1">
        <v>62666000</v>
      </c>
      <c r="E15" s="6"/>
    </row>
    <row r="16" spans="1:5" ht="18" customHeight="1" x14ac:dyDescent="0.15">
      <c r="A16" s="24"/>
      <c r="B16" s="6" t="s">
        <v>134</v>
      </c>
      <c r="C16" s="6"/>
      <c r="D16" s="1">
        <v>54847000</v>
      </c>
      <c r="E16" s="6"/>
    </row>
    <row r="17" spans="1:5" ht="18" customHeight="1" x14ac:dyDescent="0.15">
      <c r="A17" s="24"/>
      <c r="B17" s="6" t="s">
        <v>128</v>
      </c>
      <c r="C17" s="6"/>
      <c r="D17" s="1">
        <f>D18-SUM(D11:D16)</f>
        <v>579868988</v>
      </c>
      <c r="E17" s="6"/>
    </row>
    <row r="18" spans="1:5" ht="18" customHeight="1" x14ac:dyDescent="0.15">
      <c r="A18" s="25"/>
      <c r="B18" s="4" t="s">
        <v>104</v>
      </c>
      <c r="C18" s="11"/>
      <c r="D18" s="1">
        <f>D19-D10</f>
        <v>1373059988</v>
      </c>
      <c r="E18" s="11"/>
    </row>
    <row r="19" spans="1:5" ht="18" customHeight="1" x14ac:dyDescent="0.15">
      <c r="A19" s="4" t="s">
        <v>12</v>
      </c>
      <c r="B19" s="11"/>
      <c r="C19" s="11"/>
      <c r="D19" s="1">
        <v>1529173764</v>
      </c>
      <c r="E19" s="11"/>
    </row>
  </sheetData>
  <mergeCells count="2">
    <mergeCell ref="A6:A10"/>
    <mergeCell ref="A11:A18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ignoredErrors>
    <ignoredError sqref="D1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9" t="s">
        <v>106</v>
      </c>
    </row>
    <row r="2" spans="1:5" ht="13.5" x14ac:dyDescent="0.15">
      <c r="A2" s="8" t="s">
        <v>1</v>
      </c>
    </row>
    <row r="3" spans="1:5" ht="13.5" x14ac:dyDescent="0.15">
      <c r="A3" s="8" t="s">
        <v>2</v>
      </c>
    </row>
    <row r="4" spans="1:5" ht="13.5" x14ac:dyDescent="0.15">
      <c r="E4" s="7" t="s">
        <v>122</v>
      </c>
    </row>
    <row r="5" spans="1:5" ht="22.5" customHeight="1" x14ac:dyDescent="0.15">
      <c r="A5" s="2" t="s">
        <v>107</v>
      </c>
      <c r="B5" s="2" t="s">
        <v>92</v>
      </c>
      <c r="C5" s="20" t="s">
        <v>108</v>
      </c>
      <c r="D5" s="20"/>
      <c r="E5" s="2" t="s">
        <v>101</v>
      </c>
    </row>
    <row r="6" spans="1:5" ht="18" customHeight="1" x14ac:dyDescent="0.15">
      <c r="A6" s="25" t="s">
        <v>109</v>
      </c>
      <c r="B6" s="25" t="s">
        <v>110</v>
      </c>
      <c r="C6" s="24" t="s">
        <v>182</v>
      </c>
      <c r="D6" s="26"/>
      <c r="E6" s="1">
        <v>508832000</v>
      </c>
    </row>
    <row r="7" spans="1:5" ht="18" customHeight="1" x14ac:dyDescent="0.15">
      <c r="A7" s="25"/>
      <c r="B7" s="25"/>
      <c r="C7" s="24" t="s">
        <v>183</v>
      </c>
      <c r="D7" s="26"/>
      <c r="E7" s="1">
        <v>55766000</v>
      </c>
    </row>
    <row r="8" spans="1:5" ht="18" customHeight="1" x14ac:dyDescent="0.15">
      <c r="A8" s="25"/>
      <c r="B8" s="25"/>
      <c r="C8" s="24" t="s">
        <v>184</v>
      </c>
      <c r="D8" s="26"/>
      <c r="E8" s="1">
        <v>81927000</v>
      </c>
    </row>
    <row r="9" spans="1:5" ht="18" customHeight="1" x14ac:dyDescent="0.15">
      <c r="A9" s="25"/>
      <c r="B9" s="25"/>
      <c r="C9" s="24" t="s">
        <v>185</v>
      </c>
      <c r="D9" s="26"/>
      <c r="E9" s="1">
        <v>1998006000</v>
      </c>
    </row>
    <row r="10" spans="1:5" ht="18" customHeight="1" x14ac:dyDescent="0.15">
      <c r="A10" s="25"/>
      <c r="B10" s="25"/>
      <c r="C10" s="24" t="s">
        <v>186</v>
      </c>
      <c r="D10" s="26"/>
      <c r="E10" s="1">
        <v>13982000</v>
      </c>
    </row>
    <row r="11" spans="1:5" ht="18" customHeight="1" x14ac:dyDescent="0.15">
      <c r="A11" s="25"/>
      <c r="B11" s="25"/>
      <c r="C11" s="24" t="s">
        <v>187</v>
      </c>
      <c r="D11" s="26"/>
      <c r="E11" s="1">
        <v>322042000</v>
      </c>
    </row>
    <row r="12" spans="1:5" ht="18" customHeight="1" x14ac:dyDescent="0.15">
      <c r="A12" s="25"/>
      <c r="B12" s="25"/>
      <c r="C12" s="24" t="s">
        <v>128</v>
      </c>
      <c r="D12" s="26"/>
      <c r="E12" s="1">
        <f>E13-SUM(E6:E11)</f>
        <v>30973719</v>
      </c>
    </row>
    <row r="13" spans="1:5" ht="18" customHeight="1" x14ac:dyDescent="0.15">
      <c r="A13" s="25"/>
      <c r="B13" s="25"/>
      <c r="C13" s="25" t="s">
        <v>44</v>
      </c>
      <c r="D13" s="26"/>
      <c r="E13" s="1">
        <v>3011528719</v>
      </c>
    </row>
    <row r="14" spans="1:5" ht="18" customHeight="1" x14ac:dyDescent="0.15">
      <c r="A14" s="25"/>
      <c r="B14" s="25" t="s">
        <v>111</v>
      </c>
      <c r="C14" s="27" t="s">
        <v>112</v>
      </c>
      <c r="D14" s="6" t="s">
        <v>180</v>
      </c>
      <c r="E14" s="1">
        <v>411883000</v>
      </c>
    </row>
    <row r="15" spans="1:5" ht="18" customHeight="1" x14ac:dyDescent="0.15">
      <c r="A15" s="25"/>
      <c r="B15" s="25"/>
      <c r="C15" s="25"/>
      <c r="D15" s="6" t="s">
        <v>181</v>
      </c>
      <c r="E15" s="1">
        <v>61510000</v>
      </c>
    </row>
    <row r="16" spans="1:5" ht="18" customHeight="1" x14ac:dyDescent="0.15">
      <c r="A16" s="25"/>
      <c r="B16" s="25"/>
      <c r="C16" s="25"/>
      <c r="D16" s="4" t="s">
        <v>104</v>
      </c>
      <c r="E16" s="1">
        <f>SUM(E14:E15)</f>
        <v>473393000</v>
      </c>
    </row>
    <row r="17" spans="1:5" ht="18" customHeight="1" x14ac:dyDescent="0.15">
      <c r="A17" s="25"/>
      <c r="B17" s="25"/>
      <c r="C17" s="27" t="s">
        <v>113</v>
      </c>
      <c r="D17" s="6" t="s">
        <v>180</v>
      </c>
      <c r="E17" s="1">
        <f>1065812457-E14</f>
        <v>653929457</v>
      </c>
    </row>
    <row r="18" spans="1:5" ht="18" customHeight="1" x14ac:dyDescent="0.15">
      <c r="A18" s="25"/>
      <c r="B18" s="25"/>
      <c r="C18" s="25"/>
      <c r="D18" s="6" t="s">
        <v>181</v>
      </c>
      <c r="E18" s="1">
        <f>217212149-E15</f>
        <v>155702149</v>
      </c>
    </row>
    <row r="19" spans="1:5" ht="18" customHeight="1" x14ac:dyDescent="0.15">
      <c r="A19" s="25"/>
      <c r="B19" s="25"/>
      <c r="C19" s="25"/>
      <c r="D19" s="4" t="s">
        <v>104</v>
      </c>
      <c r="E19" s="1">
        <f>SUM(E17:E18)</f>
        <v>809631606</v>
      </c>
    </row>
    <row r="20" spans="1:5" ht="18" customHeight="1" x14ac:dyDescent="0.15">
      <c r="A20" s="26"/>
      <c r="B20" s="26"/>
      <c r="C20" s="25" t="s">
        <v>44</v>
      </c>
      <c r="D20" s="26"/>
      <c r="E20" s="1">
        <v>1283024606</v>
      </c>
    </row>
    <row r="21" spans="1:5" ht="18" customHeight="1" x14ac:dyDescent="0.15">
      <c r="A21" s="26"/>
      <c r="B21" s="25" t="s">
        <v>12</v>
      </c>
      <c r="C21" s="26"/>
      <c r="D21" s="26"/>
      <c r="E21" s="1">
        <f>E13+E20</f>
        <v>4294553325</v>
      </c>
    </row>
    <row r="22" spans="1:5" ht="18" hidden="1" customHeight="1" x14ac:dyDescent="0.15">
      <c r="A22" s="4" t="s">
        <v>114</v>
      </c>
      <c r="B22" s="4"/>
      <c r="C22" s="24"/>
      <c r="D22" s="26"/>
      <c r="E22" s="1"/>
    </row>
    <row r="23" spans="1:5" ht="18" hidden="1" customHeight="1" x14ac:dyDescent="0.15">
      <c r="A23" s="4"/>
      <c r="B23" s="4"/>
      <c r="C23" s="24"/>
      <c r="D23" s="26"/>
      <c r="E23" s="1"/>
    </row>
    <row r="24" spans="1:5" ht="18" hidden="1" customHeight="1" x14ac:dyDescent="0.15">
      <c r="A24" s="4"/>
      <c r="B24" s="4"/>
      <c r="C24" s="24"/>
      <c r="D24" s="26"/>
      <c r="E24" s="1"/>
    </row>
    <row r="25" spans="1:5" ht="18" hidden="1" customHeight="1" x14ac:dyDescent="0.15">
      <c r="A25" s="4"/>
      <c r="B25" s="4"/>
      <c r="C25" s="24"/>
      <c r="D25" s="26"/>
      <c r="E25" s="1"/>
    </row>
    <row r="26" spans="1:5" ht="18" hidden="1" customHeight="1" x14ac:dyDescent="0.15">
      <c r="A26" s="4"/>
      <c r="B26" s="4"/>
      <c r="C26" s="24"/>
      <c r="D26" s="26"/>
      <c r="E26" s="1"/>
    </row>
  </sheetData>
  <mergeCells count="21">
    <mergeCell ref="C22:D22"/>
    <mergeCell ref="C23:D23"/>
    <mergeCell ref="C24:D24"/>
    <mergeCell ref="C25:D25"/>
    <mergeCell ref="C26:D26"/>
    <mergeCell ref="C5:D5"/>
    <mergeCell ref="A6:A21"/>
    <mergeCell ref="B6:B13"/>
    <mergeCell ref="C6:D6"/>
    <mergeCell ref="C7:D7"/>
    <mergeCell ref="C11:D11"/>
    <mergeCell ref="C12:D12"/>
    <mergeCell ref="C13:D13"/>
    <mergeCell ref="B14:B20"/>
    <mergeCell ref="C14:C16"/>
    <mergeCell ref="C17:C19"/>
    <mergeCell ref="C20:D20"/>
    <mergeCell ref="B21:D21"/>
    <mergeCell ref="C8:D8"/>
    <mergeCell ref="C9:D9"/>
    <mergeCell ref="C10:D10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ignoredErrors>
    <ignoredError sqref="E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8C0D-3C16-4897-843C-2B89735F89FE}">
  <sheetPr>
    <pageSetUpPr fitToPage="1"/>
  </sheetPr>
  <dimension ref="A1:F11"/>
  <sheetViews>
    <sheetView workbookViewId="0">
      <selection sqref="A1:F1"/>
    </sheetView>
  </sheetViews>
  <sheetFormatPr defaultColWidth="8.875" defaultRowHeight="20.25" customHeight="1" x14ac:dyDescent="0.15"/>
  <cols>
    <col min="1" max="1" width="23.375" style="8" customWidth="1"/>
    <col min="2" max="6" width="20.875" style="8" customWidth="1"/>
    <col min="7" max="16384" width="8.875" style="8"/>
  </cols>
  <sheetData>
    <row r="1" spans="1:6" ht="20.25" customHeight="1" x14ac:dyDescent="0.15">
      <c r="A1" s="38" t="s">
        <v>124</v>
      </c>
      <c r="B1" s="37"/>
      <c r="C1" s="37"/>
      <c r="D1" s="37"/>
      <c r="E1" s="37"/>
      <c r="F1" s="37"/>
    </row>
    <row r="2" spans="1:6" ht="20.25" customHeight="1" x14ac:dyDescent="0.15">
      <c r="A2" s="36" t="s">
        <v>1</v>
      </c>
      <c r="B2" s="36"/>
      <c r="C2" s="36"/>
      <c r="D2" s="36"/>
      <c r="E2" s="36"/>
      <c r="F2" s="35" t="s">
        <v>2</v>
      </c>
    </row>
    <row r="3" spans="1:6" ht="20.25" customHeight="1" x14ac:dyDescent="0.15">
      <c r="A3" s="36" t="s">
        <v>123</v>
      </c>
      <c r="B3" s="36"/>
      <c r="C3" s="36"/>
      <c r="D3" s="36"/>
      <c r="E3" s="36"/>
      <c r="F3" s="35" t="s">
        <v>122</v>
      </c>
    </row>
    <row r="4" spans="1:6" ht="20.25" customHeight="1" x14ac:dyDescent="0.15">
      <c r="A4" s="34" t="s">
        <v>92</v>
      </c>
      <c r="B4" s="33" t="s">
        <v>101</v>
      </c>
      <c r="C4" s="33" t="s">
        <v>121</v>
      </c>
      <c r="D4" s="33"/>
      <c r="E4" s="33"/>
      <c r="F4" s="33"/>
    </row>
    <row r="5" spans="1:6" ht="20.25" customHeight="1" x14ac:dyDescent="0.15">
      <c r="A5" s="34"/>
      <c r="B5" s="33"/>
      <c r="C5" s="33" t="s">
        <v>111</v>
      </c>
      <c r="D5" s="33" t="s">
        <v>120</v>
      </c>
      <c r="E5" s="33" t="s">
        <v>110</v>
      </c>
      <c r="F5" s="33" t="s">
        <v>32</v>
      </c>
    </row>
    <row r="6" spans="1:6" ht="20.25" customHeight="1" thickBot="1" x14ac:dyDescent="0.2">
      <c r="A6" s="32"/>
      <c r="B6" s="31"/>
      <c r="C6" s="31"/>
      <c r="D6" s="31"/>
      <c r="E6" s="31"/>
      <c r="F6" s="31"/>
    </row>
    <row r="7" spans="1:6" ht="20.25" customHeight="1" thickTop="1" x14ac:dyDescent="0.15">
      <c r="A7" s="30" t="s">
        <v>119</v>
      </c>
      <c r="B7" s="28">
        <v>4783863709</v>
      </c>
      <c r="C7" s="28">
        <f>C11-C8</f>
        <v>809631606</v>
      </c>
      <c r="D7" s="28">
        <f>D11-D8</f>
        <v>109962000</v>
      </c>
      <c r="E7" s="28">
        <f>E11-E8-E9</f>
        <v>2499996708</v>
      </c>
      <c r="F7" s="28">
        <f>B7-C7-D7-E7</f>
        <v>1364273395</v>
      </c>
    </row>
    <row r="8" spans="1:6" ht="20.25" customHeight="1" x14ac:dyDescent="0.15">
      <c r="A8" s="30" t="s">
        <v>118</v>
      </c>
      <c r="B8" s="28">
        <v>1445652461</v>
      </c>
      <c r="C8" s="28">
        <v>473393000</v>
      </c>
      <c r="D8" s="28">
        <v>655800000</v>
      </c>
      <c r="E8" s="28">
        <f>B8-C8-D8</f>
        <v>316459461</v>
      </c>
      <c r="F8" s="28" t="s">
        <v>116</v>
      </c>
    </row>
    <row r="9" spans="1:6" ht="20.25" customHeight="1" x14ac:dyDescent="0.15">
      <c r="A9" s="30" t="s">
        <v>117</v>
      </c>
      <c r="B9" s="28">
        <v>222972550</v>
      </c>
      <c r="C9" s="28" t="s">
        <v>116</v>
      </c>
      <c r="D9" s="28" t="s">
        <v>116</v>
      </c>
      <c r="E9" s="28">
        <f>B9-F9</f>
        <v>195072550</v>
      </c>
      <c r="F9" s="28">
        <v>27900000</v>
      </c>
    </row>
    <row r="10" spans="1:6" ht="20.25" customHeight="1" x14ac:dyDescent="0.15">
      <c r="A10" s="30" t="s">
        <v>32</v>
      </c>
      <c r="B10" s="28" t="s">
        <v>116</v>
      </c>
      <c r="C10" s="28" t="s">
        <v>116</v>
      </c>
      <c r="D10" s="28" t="s">
        <v>116</v>
      </c>
      <c r="E10" s="28" t="s">
        <v>116</v>
      </c>
      <c r="F10" s="28" t="s">
        <v>116</v>
      </c>
    </row>
    <row r="11" spans="1:6" ht="20.25" customHeight="1" x14ac:dyDescent="0.15">
      <c r="A11" s="29" t="s">
        <v>12</v>
      </c>
      <c r="B11" s="28">
        <f>SUM(B7:B10)</f>
        <v>6452488720</v>
      </c>
      <c r="C11" s="28">
        <v>1283024606</v>
      </c>
      <c r="D11" s="28">
        <v>765762000</v>
      </c>
      <c r="E11" s="28">
        <v>3011528719</v>
      </c>
      <c r="F11" s="28">
        <f>SUM(F7:F10)</f>
        <v>1392173395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8"/>
  <sheetViews>
    <sheetView workbookViewId="0"/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9" t="s">
        <v>115</v>
      </c>
    </row>
    <row r="2" spans="1:2" ht="13.5" x14ac:dyDescent="0.15">
      <c r="A2" s="8" t="s">
        <v>1</v>
      </c>
    </row>
    <row r="3" spans="1:2" ht="13.5" x14ac:dyDescent="0.15">
      <c r="A3" s="8" t="s">
        <v>2</v>
      </c>
    </row>
    <row r="4" spans="1:2" ht="13.5" x14ac:dyDescent="0.15">
      <c r="B4" s="7" t="s">
        <v>122</v>
      </c>
    </row>
    <row r="5" spans="1:2" ht="22.5" customHeight="1" x14ac:dyDescent="0.15">
      <c r="A5" s="2" t="s">
        <v>28</v>
      </c>
      <c r="B5" s="2" t="s">
        <v>96</v>
      </c>
    </row>
    <row r="6" spans="1:2" ht="18" customHeight="1" x14ac:dyDescent="0.15">
      <c r="A6" s="6" t="s">
        <v>188</v>
      </c>
      <c r="B6" s="1">
        <v>177678103</v>
      </c>
    </row>
    <row r="7" spans="1:2" ht="18" customHeight="1" x14ac:dyDescent="0.15">
      <c r="A7" s="6" t="s">
        <v>189</v>
      </c>
      <c r="B7" s="1">
        <v>10141614</v>
      </c>
    </row>
    <row r="8" spans="1:2" ht="18" customHeight="1" x14ac:dyDescent="0.15">
      <c r="A8" s="4" t="s">
        <v>12</v>
      </c>
      <c r="B8" s="1">
        <f>SUM(B6:B7)</f>
        <v>187819717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workbookViewId="0"/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9" t="s">
        <v>27</v>
      </c>
    </row>
    <row r="2" spans="1:7" ht="13.5" x14ac:dyDescent="0.15">
      <c r="A2" s="8" t="s">
        <v>1</v>
      </c>
    </row>
    <row r="3" spans="1:7" ht="13.5" x14ac:dyDescent="0.15">
      <c r="A3" s="8" t="s">
        <v>2</v>
      </c>
    </row>
    <row r="4" spans="1:7" ht="13.5" x14ac:dyDescent="0.15">
      <c r="G4" s="7" t="s">
        <v>122</v>
      </c>
    </row>
    <row r="5" spans="1:7" ht="22.5" customHeight="1" x14ac:dyDescent="0.1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  <c r="F5" s="3" t="s">
        <v>33</v>
      </c>
      <c r="G5" s="3" t="s">
        <v>11</v>
      </c>
    </row>
    <row r="6" spans="1:7" ht="18" customHeight="1" x14ac:dyDescent="0.15">
      <c r="A6" s="6" t="s">
        <v>153</v>
      </c>
      <c r="B6" s="1">
        <v>2151145993</v>
      </c>
      <c r="C6" s="1"/>
      <c r="D6" s="1"/>
      <c r="E6" s="1"/>
      <c r="F6" s="1">
        <v>2151145993</v>
      </c>
      <c r="G6" s="1">
        <v>2151145993</v>
      </c>
    </row>
    <row r="7" spans="1:7" ht="18" customHeight="1" x14ac:dyDescent="0.15">
      <c r="A7" s="6" t="s">
        <v>154</v>
      </c>
      <c r="B7" s="1">
        <v>64768340</v>
      </c>
      <c r="C7" s="1"/>
      <c r="D7" s="1"/>
      <c r="E7" s="1"/>
      <c r="F7" s="1">
        <v>64768340</v>
      </c>
      <c r="G7" s="1">
        <v>64768340</v>
      </c>
    </row>
    <row r="8" spans="1:7" ht="18" hidden="1" customHeight="1" x14ac:dyDescent="0.15">
      <c r="A8" s="6" t="s">
        <v>155</v>
      </c>
      <c r="B8" s="1">
        <v>0</v>
      </c>
      <c r="C8" s="1"/>
      <c r="D8" s="1"/>
      <c r="E8" s="1"/>
      <c r="F8" s="1">
        <v>0</v>
      </c>
      <c r="G8" s="1">
        <v>0</v>
      </c>
    </row>
    <row r="9" spans="1:7" ht="18" customHeight="1" x14ac:dyDescent="0.15">
      <c r="A9" s="6" t="s">
        <v>156</v>
      </c>
      <c r="B9" s="1">
        <v>51955000</v>
      </c>
      <c r="C9" s="1"/>
      <c r="D9" s="1"/>
      <c r="E9" s="1"/>
      <c r="F9" s="1">
        <v>51955000</v>
      </c>
      <c r="G9" s="1">
        <v>51955000</v>
      </c>
    </row>
    <row r="10" spans="1:7" ht="18" hidden="1" customHeight="1" x14ac:dyDescent="0.15">
      <c r="A10" s="6" t="s">
        <v>157</v>
      </c>
      <c r="B10" s="1">
        <v>0</v>
      </c>
      <c r="C10" s="1"/>
      <c r="D10" s="1"/>
      <c r="E10" s="1"/>
      <c r="F10" s="1">
        <v>0</v>
      </c>
      <c r="G10" s="1">
        <v>0</v>
      </c>
    </row>
    <row r="11" spans="1:7" ht="18" customHeight="1" x14ac:dyDescent="0.15">
      <c r="A11" s="6" t="s">
        <v>158</v>
      </c>
      <c r="B11" s="1">
        <v>41518000</v>
      </c>
      <c r="C11" s="1"/>
      <c r="D11" s="1"/>
      <c r="E11" s="1"/>
      <c r="F11" s="1">
        <v>41518000</v>
      </c>
      <c r="G11" s="1">
        <v>41518000</v>
      </c>
    </row>
    <row r="12" spans="1:7" ht="18" customHeight="1" x14ac:dyDescent="0.15">
      <c r="A12" s="6" t="s">
        <v>159</v>
      </c>
      <c r="B12" s="1">
        <v>121111407</v>
      </c>
      <c r="C12" s="1"/>
      <c r="D12" s="1"/>
      <c r="E12" s="1"/>
      <c r="F12" s="1">
        <v>121111407</v>
      </c>
      <c r="G12" s="1">
        <v>121111407</v>
      </c>
    </row>
    <row r="13" spans="1:7" ht="18" customHeight="1" x14ac:dyDescent="0.15">
      <c r="A13" s="6" t="s">
        <v>160</v>
      </c>
      <c r="B13" s="1">
        <v>40000000</v>
      </c>
      <c r="C13" s="1"/>
      <c r="D13" s="1"/>
      <c r="E13" s="1"/>
      <c r="F13" s="1">
        <v>40000000</v>
      </c>
      <c r="G13" s="1">
        <v>40000000</v>
      </c>
    </row>
    <row r="14" spans="1:7" ht="18" customHeight="1" x14ac:dyDescent="0.15">
      <c r="A14" s="6" t="s">
        <v>161</v>
      </c>
      <c r="B14" s="1">
        <v>152407000</v>
      </c>
      <c r="C14" s="1"/>
      <c r="D14" s="1"/>
      <c r="E14" s="1"/>
      <c r="F14" s="1">
        <v>152407000</v>
      </c>
      <c r="G14" s="1">
        <v>152407000</v>
      </c>
    </row>
    <row r="15" spans="1:7" ht="18" customHeight="1" x14ac:dyDescent="0.15">
      <c r="A15" s="6" t="s">
        <v>162</v>
      </c>
      <c r="B15" s="1">
        <v>2953000</v>
      </c>
      <c r="C15" s="1"/>
      <c r="D15" s="1"/>
      <c r="E15" s="1"/>
      <c r="F15" s="1">
        <v>2953000</v>
      </c>
      <c r="G15" s="1">
        <v>2953000</v>
      </c>
    </row>
    <row r="16" spans="1:7" ht="18" customHeight="1" x14ac:dyDescent="0.15">
      <c r="A16" s="6" t="s">
        <v>163</v>
      </c>
      <c r="B16" s="1">
        <v>397608121</v>
      </c>
      <c r="C16" s="1"/>
      <c r="D16" s="1"/>
      <c r="E16" s="1"/>
      <c r="F16" s="1">
        <v>397608121</v>
      </c>
      <c r="G16" s="1">
        <v>397608121</v>
      </c>
    </row>
    <row r="17" spans="1:7" ht="18" hidden="1" customHeight="1" x14ac:dyDescent="0.15">
      <c r="A17" s="6" t="s">
        <v>164</v>
      </c>
      <c r="B17" s="1">
        <v>0</v>
      </c>
      <c r="C17" s="1"/>
      <c r="D17" s="1"/>
      <c r="E17" s="1"/>
      <c r="F17" s="1">
        <v>0</v>
      </c>
      <c r="G17" s="1">
        <v>0</v>
      </c>
    </row>
    <row r="18" spans="1:7" ht="18" customHeight="1" x14ac:dyDescent="0.15">
      <c r="A18" s="6" t="s">
        <v>165</v>
      </c>
      <c r="B18" s="1">
        <v>5000000</v>
      </c>
      <c r="C18" s="1"/>
      <c r="D18" s="1"/>
      <c r="E18" s="1"/>
      <c r="F18" s="1">
        <v>5000000</v>
      </c>
      <c r="G18" s="1">
        <v>5000000</v>
      </c>
    </row>
    <row r="19" spans="1:7" ht="18" customHeight="1" x14ac:dyDescent="0.15">
      <c r="A19" s="6" t="s">
        <v>166</v>
      </c>
      <c r="B19" s="1">
        <v>56888000</v>
      </c>
      <c r="C19" s="1"/>
      <c r="D19" s="1"/>
      <c r="E19" s="1"/>
      <c r="F19" s="1">
        <v>56888000</v>
      </c>
      <c r="G19" s="1">
        <v>56888000</v>
      </c>
    </row>
    <row r="20" spans="1:7" ht="18" customHeight="1" x14ac:dyDescent="0.15">
      <c r="A20" s="6" t="s">
        <v>167</v>
      </c>
      <c r="B20" s="1">
        <v>13496656</v>
      </c>
      <c r="C20" s="1"/>
      <c r="D20" s="1"/>
      <c r="E20" s="1"/>
      <c r="F20" s="1">
        <v>13496656</v>
      </c>
      <c r="G20" s="1">
        <v>13496656</v>
      </c>
    </row>
    <row r="21" spans="1:7" ht="18" customHeight="1" x14ac:dyDescent="0.15">
      <c r="A21" s="6" t="s">
        <v>168</v>
      </c>
      <c r="B21" s="1">
        <v>1000000</v>
      </c>
      <c r="C21" s="1"/>
      <c r="D21" s="1"/>
      <c r="E21" s="1"/>
      <c r="F21" s="1">
        <v>1000000</v>
      </c>
      <c r="G21" s="1">
        <v>1000000</v>
      </c>
    </row>
    <row r="22" spans="1:7" ht="18" customHeight="1" x14ac:dyDescent="0.15">
      <c r="A22" s="6" t="s">
        <v>169</v>
      </c>
      <c r="B22" s="1">
        <v>37770000</v>
      </c>
      <c r="C22" s="1"/>
      <c r="D22" s="1"/>
      <c r="E22" s="1"/>
      <c r="F22" s="1">
        <v>37770000</v>
      </c>
      <c r="G22" s="1">
        <v>37770000</v>
      </c>
    </row>
    <row r="23" spans="1:7" ht="18" customHeight="1" x14ac:dyDescent="0.15">
      <c r="A23" s="6" t="s">
        <v>170</v>
      </c>
      <c r="B23" s="1">
        <v>2493706973</v>
      </c>
      <c r="C23" s="1"/>
      <c r="D23" s="1"/>
      <c r="E23" s="1"/>
      <c r="F23" s="1">
        <v>2493706973</v>
      </c>
      <c r="G23" s="1">
        <v>2493706973</v>
      </c>
    </row>
    <row r="24" spans="1:7" ht="18" customHeight="1" x14ac:dyDescent="0.15">
      <c r="A24" s="6" t="s">
        <v>171</v>
      </c>
      <c r="B24" s="1">
        <v>11976000</v>
      </c>
      <c r="C24" s="1"/>
      <c r="D24" s="1"/>
      <c r="E24" s="1"/>
      <c r="F24" s="1">
        <v>11976000</v>
      </c>
      <c r="G24" s="1">
        <v>11976000</v>
      </c>
    </row>
    <row r="25" spans="1:7" ht="18" customHeight="1" x14ac:dyDescent="0.15">
      <c r="A25" s="4" t="s">
        <v>12</v>
      </c>
      <c r="B25" s="1">
        <f>SUM(B6:B24)</f>
        <v>5643304490</v>
      </c>
      <c r="C25" s="1"/>
      <c r="D25" s="1"/>
      <c r="E25" s="1"/>
      <c r="F25" s="1">
        <f>SUM(F6:F24)</f>
        <v>5643304490</v>
      </c>
      <c r="G25" s="1">
        <f>SUM(G6:G24)</f>
        <v>5643304490</v>
      </c>
    </row>
  </sheetData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/>
  </sheetViews>
  <sheetFormatPr defaultColWidth="8.875" defaultRowHeight="11.25" x14ac:dyDescent="0.15"/>
  <cols>
    <col min="1" max="1" width="30.875" style="5" customWidth="1"/>
    <col min="2" max="6" width="19.875" style="5" customWidth="1"/>
    <col min="7" max="16384" width="8.875" style="5"/>
  </cols>
  <sheetData>
    <row r="1" spans="1:6" ht="21" x14ac:dyDescent="0.2">
      <c r="A1" s="9" t="s">
        <v>34</v>
      </c>
    </row>
    <row r="2" spans="1:6" ht="13.5" x14ac:dyDescent="0.15">
      <c r="A2" s="8" t="s">
        <v>1</v>
      </c>
    </row>
    <row r="3" spans="1:6" ht="13.5" x14ac:dyDescent="0.15">
      <c r="A3" s="8" t="s">
        <v>2</v>
      </c>
    </row>
    <row r="4" spans="1:6" ht="13.5" x14ac:dyDescent="0.15">
      <c r="F4" s="7" t="s">
        <v>122</v>
      </c>
    </row>
    <row r="5" spans="1:6" ht="22.5" customHeight="1" x14ac:dyDescent="0.15">
      <c r="A5" s="20" t="s">
        <v>35</v>
      </c>
      <c r="B5" s="20" t="s">
        <v>36</v>
      </c>
      <c r="C5" s="20"/>
      <c r="D5" s="20" t="s">
        <v>37</v>
      </c>
      <c r="E5" s="20"/>
      <c r="F5" s="21" t="s">
        <v>38</v>
      </c>
    </row>
    <row r="6" spans="1:6" ht="22.5" customHeight="1" x14ac:dyDescent="0.15">
      <c r="A6" s="20"/>
      <c r="B6" s="2" t="s">
        <v>39</v>
      </c>
      <c r="C6" s="3" t="s">
        <v>40</v>
      </c>
      <c r="D6" s="2" t="s">
        <v>39</v>
      </c>
      <c r="E6" s="3" t="s">
        <v>40</v>
      </c>
      <c r="F6" s="20"/>
    </row>
    <row r="7" spans="1:6" ht="18" customHeight="1" x14ac:dyDescent="0.15">
      <c r="A7" s="6" t="s">
        <v>172</v>
      </c>
      <c r="B7" s="1"/>
      <c r="C7" s="1"/>
      <c r="D7" s="1"/>
      <c r="E7" s="1"/>
      <c r="F7" s="1"/>
    </row>
    <row r="8" spans="1:6" ht="18" customHeight="1" x14ac:dyDescent="0.15">
      <c r="A8" s="4" t="s">
        <v>12</v>
      </c>
      <c r="B8" s="1"/>
      <c r="C8" s="1"/>
      <c r="D8" s="1"/>
      <c r="E8" s="1"/>
      <c r="F8" s="1"/>
    </row>
  </sheetData>
  <mergeCells count="4">
    <mergeCell ref="A5:A6"/>
    <mergeCell ref="B5:C5"/>
    <mergeCell ref="D5:E5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9" t="s">
        <v>41</v>
      </c>
    </row>
    <row r="2" spans="1:3" ht="13.5" x14ac:dyDescent="0.15">
      <c r="A2" s="8" t="s">
        <v>1</v>
      </c>
    </row>
    <row r="3" spans="1:3" ht="13.5" x14ac:dyDescent="0.15">
      <c r="A3" s="8" t="s">
        <v>2</v>
      </c>
    </row>
    <row r="4" spans="1:3" ht="13.5" x14ac:dyDescent="0.15">
      <c r="C4" s="7" t="s">
        <v>122</v>
      </c>
    </row>
    <row r="5" spans="1:3" ht="22.5" customHeight="1" x14ac:dyDescent="0.15">
      <c r="A5" s="2" t="s">
        <v>35</v>
      </c>
      <c r="B5" s="2" t="s">
        <v>39</v>
      </c>
      <c r="C5" s="2" t="s">
        <v>42</v>
      </c>
    </row>
    <row r="6" spans="1:3" ht="18" customHeight="1" x14ac:dyDescent="0.15">
      <c r="A6" s="6" t="s">
        <v>43</v>
      </c>
      <c r="B6" s="1"/>
      <c r="C6" s="1"/>
    </row>
    <row r="7" spans="1:3" ht="18" customHeight="1" x14ac:dyDescent="0.15">
      <c r="A7" s="6"/>
      <c r="B7" s="1"/>
      <c r="C7" s="1"/>
    </row>
    <row r="8" spans="1:3" ht="18" customHeight="1" thickBot="1" x14ac:dyDescent="0.2">
      <c r="A8" s="12" t="s">
        <v>44</v>
      </c>
      <c r="B8" s="10"/>
      <c r="C8" s="10"/>
    </row>
    <row r="9" spans="1:3" ht="18" customHeight="1" x14ac:dyDescent="0.15">
      <c r="A9" s="6" t="s">
        <v>45</v>
      </c>
      <c r="B9" s="1"/>
      <c r="C9" s="1"/>
    </row>
    <row r="10" spans="1:3" ht="18" customHeight="1" x14ac:dyDescent="0.15">
      <c r="A10" s="6" t="s">
        <v>173</v>
      </c>
      <c r="B10" s="1">
        <v>1587648</v>
      </c>
      <c r="C10" s="1">
        <f>ROUND(B10/$B$14*$C$14,0)</f>
        <v>419463</v>
      </c>
    </row>
    <row r="11" spans="1:3" ht="18" customHeight="1" x14ac:dyDescent="0.15">
      <c r="A11" s="6" t="s">
        <v>174</v>
      </c>
      <c r="B11" s="1">
        <v>233300</v>
      </c>
      <c r="C11" s="1">
        <f t="shared" ref="C11:C13" si="0">ROUND(B11/$B$14*$C$14,0)</f>
        <v>61639</v>
      </c>
    </row>
    <row r="12" spans="1:3" ht="18" customHeight="1" x14ac:dyDescent="0.15">
      <c r="A12" s="6" t="s">
        <v>175</v>
      </c>
      <c r="B12" s="1">
        <v>72605957</v>
      </c>
      <c r="C12" s="1">
        <f t="shared" si="0"/>
        <v>19182804</v>
      </c>
    </row>
    <row r="13" spans="1:3" ht="18" customHeight="1" x14ac:dyDescent="0.15">
      <c r="A13" s="6" t="s">
        <v>176</v>
      </c>
      <c r="B13" s="1">
        <v>64700</v>
      </c>
      <c r="C13" s="1">
        <f t="shared" si="0"/>
        <v>17094</v>
      </c>
    </row>
    <row r="14" spans="1:3" ht="18" customHeight="1" x14ac:dyDescent="0.15">
      <c r="A14" s="12" t="s">
        <v>44</v>
      </c>
      <c r="B14" s="10">
        <f>SUM(B10:B13)</f>
        <v>74491605</v>
      </c>
      <c r="C14" s="10">
        <v>19681000</v>
      </c>
    </row>
    <row r="15" spans="1:3" ht="18" customHeight="1" x14ac:dyDescent="0.15">
      <c r="A15" s="4" t="s">
        <v>12</v>
      </c>
      <c r="B15" s="1">
        <f>B8+B14</f>
        <v>74491605</v>
      </c>
      <c r="C15" s="1">
        <f>C8+C14</f>
        <v>19681000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9" t="s">
        <v>46</v>
      </c>
    </row>
    <row r="2" spans="1:3" ht="13.5" x14ac:dyDescent="0.15">
      <c r="A2" s="8" t="s">
        <v>1</v>
      </c>
    </row>
    <row r="3" spans="1:3" ht="13.5" x14ac:dyDescent="0.15">
      <c r="A3" s="8" t="s">
        <v>2</v>
      </c>
    </row>
    <row r="4" spans="1:3" ht="13.5" x14ac:dyDescent="0.15">
      <c r="C4" s="7" t="s">
        <v>122</v>
      </c>
    </row>
    <row r="5" spans="1:3" ht="22.5" customHeight="1" x14ac:dyDescent="0.15">
      <c r="A5" s="2" t="s">
        <v>35</v>
      </c>
      <c r="B5" s="2" t="s">
        <v>39</v>
      </c>
      <c r="C5" s="2" t="s">
        <v>42</v>
      </c>
    </row>
    <row r="6" spans="1:3" ht="18" customHeight="1" x14ac:dyDescent="0.15">
      <c r="A6" s="6" t="s">
        <v>43</v>
      </c>
      <c r="B6" s="1"/>
      <c r="C6" s="1"/>
    </row>
    <row r="7" spans="1:3" ht="18" customHeight="1" x14ac:dyDescent="0.15">
      <c r="A7" s="6"/>
      <c r="B7" s="1"/>
      <c r="C7" s="1"/>
    </row>
    <row r="8" spans="1:3" ht="18" customHeight="1" thickBot="1" x14ac:dyDescent="0.2">
      <c r="A8" s="12" t="s">
        <v>44</v>
      </c>
      <c r="B8" s="10"/>
      <c r="C8" s="10"/>
    </row>
    <row r="9" spans="1:3" ht="18" customHeight="1" x14ac:dyDescent="0.15">
      <c r="A9" s="6" t="s">
        <v>45</v>
      </c>
      <c r="B9" s="1"/>
      <c r="C9" s="1"/>
    </row>
    <row r="10" spans="1:3" ht="18" customHeight="1" x14ac:dyDescent="0.15">
      <c r="A10" s="6" t="s">
        <v>173</v>
      </c>
      <c r="B10" s="1">
        <v>1682862</v>
      </c>
      <c r="C10" s="1">
        <f>ROUND(B10/$B$16*$C$16,0)</f>
        <v>170623</v>
      </c>
    </row>
    <row r="11" spans="1:3" ht="18" customHeight="1" x14ac:dyDescent="0.15">
      <c r="A11" s="6" t="s">
        <v>174</v>
      </c>
      <c r="B11" s="1">
        <v>861700</v>
      </c>
      <c r="C11" s="1">
        <f t="shared" ref="C11:C15" si="0">ROUND(B11/$B$16*$C$16,0)</f>
        <v>87367</v>
      </c>
    </row>
    <row r="12" spans="1:3" ht="18" customHeight="1" x14ac:dyDescent="0.15">
      <c r="A12" s="6" t="s">
        <v>175</v>
      </c>
      <c r="B12" s="1">
        <v>26628500</v>
      </c>
      <c r="C12" s="1">
        <f>ROUND(B12/$B$16*$C$16,0)-1</f>
        <v>2699828</v>
      </c>
    </row>
    <row r="13" spans="1:3" ht="18" customHeight="1" x14ac:dyDescent="0.15">
      <c r="A13" s="6" t="s">
        <v>176</v>
      </c>
      <c r="B13" s="1">
        <v>119800</v>
      </c>
      <c r="C13" s="1">
        <f t="shared" si="0"/>
        <v>12146</v>
      </c>
    </row>
    <row r="14" spans="1:3" ht="18" customHeight="1" x14ac:dyDescent="0.15">
      <c r="A14" s="6" t="s">
        <v>177</v>
      </c>
      <c r="B14" s="1">
        <v>4551500</v>
      </c>
      <c r="C14" s="1">
        <f t="shared" si="0"/>
        <v>461471</v>
      </c>
    </row>
    <row r="15" spans="1:3" ht="18" customHeight="1" x14ac:dyDescent="0.15">
      <c r="A15" s="6" t="s">
        <v>178</v>
      </c>
      <c r="B15" s="1">
        <v>104200</v>
      </c>
      <c r="C15" s="1">
        <f t="shared" si="0"/>
        <v>10565</v>
      </c>
    </row>
    <row r="16" spans="1:3" ht="18" customHeight="1" thickBot="1" x14ac:dyDescent="0.2">
      <c r="A16" s="12" t="s">
        <v>44</v>
      </c>
      <c r="B16" s="10">
        <f>SUM(B10:B15)</f>
        <v>33948562</v>
      </c>
      <c r="C16" s="10">
        <v>3442000</v>
      </c>
    </row>
    <row r="17" spans="1:3" ht="18" customHeight="1" x14ac:dyDescent="0.15">
      <c r="A17" s="4" t="s">
        <v>12</v>
      </c>
      <c r="B17" s="1">
        <f>B8+B16</f>
        <v>33948562</v>
      </c>
      <c r="C17" s="1">
        <f>C8+C16</f>
        <v>3442000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ignoredErrors>
    <ignoredError sqref="C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9" t="s">
        <v>47</v>
      </c>
    </row>
    <row r="2" spans="1:11" ht="13.5" x14ac:dyDescent="0.15">
      <c r="A2" s="8" t="s">
        <v>1</v>
      </c>
    </row>
    <row r="3" spans="1:11" ht="13.5" x14ac:dyDescent="0.15">
      <c r="A3" s="8" t="s">
        <v>2</v>
      </c>
    </row>
    <row r="4" spans="1:11" ht="13.5" x14ac:dyDescent="0.15">
      <c r="K4" s="7" t="s">
        <v>122</v>
      </c>
    </row>
    <row r="5" spans="1:11" ht="22.5" customHeight="1" x14ac:dyDescent="0.15">
      <c r="A5" s="20" t="s">
        <v>28</v>
      </c>
      <c r="B5" s="22" t="s">
        <v>48</v>
      </c>
      <c r="C5" s="16"/>
      <c r="D5" s="20" t="s">
        <v>49</v>
      </c>
      <c r="E5" s="21" t="s">
        <v>50</v>
      </c>
      <c r="F5" s="20" t="s">
        <v>51</v>
      </c>
      <c r="G5" s="21" t="s">
        <v>52</v>
      </c>
      <c r="H5" s="22" t="s">
        <v>53</v>
      </c>
      <c r="I5" s="17"/>
      <c r="J5" s="15"/>
      <c r="K5" s="20" t="s">
        <v>32</v>
      </c>
    </row>
    <row r="6" spans="1:11" ht="22.5" customHeight="1" x14ac:dyDescent="0.15">
      <c r="A6" s="20"/>
      <c r="B6" s="20"/>
      <c r="C6" s="14" t="s">
        <v>54</v>
      </c>
      <c r="D6" s="20"/>
      <c r="E6" s="20"/>
      <c r="F6" s="20"/>
      <c r="G6" s="20"/>
      <c r="H6" s="20"/>
      <c r="I6" s="2" t="s">
        <v>55</v>
      </c>
      <c r="J6" s="2" t="s">
        <v>56</v>
      </c>
      <c r="K6" s="20"/>
    </row>
    <row r="7" spans="1:11" ht="18" customHeight="1" x14ac:dyDescent="0.15">
      <c r="A7" s="6" t="s">
        <v>57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58</v>
      </c>
      <c r="B8" s="1">
        <f>SUM(D8:H8)+K8</f>
        <v>103862000</v>
      </c>
      <c r="C8" s="19"/>
      <c r="D8" s="1"/>
      <c r="E8" s="1">
        <v>100745000</v>
      </c>
      <c r="F8" s="1"/>
      <c r="G8" s="1">
        <v>3117000</v>
      </c>
      <c r="H8" s="1"/>
      <c r="I8" s="1"/>
      <c r="J8" s="1"/>
      <c r="K8" s="1"/>
    </row>
    <row r="9" spans="1:11" ht="18" customHeight="1" x14ac:dyDescent="0.15">
      <c r="A9" s="6" t="s">
        <v>59</v>
      </c>
      <c r="B9" s="1">
        <f t="shared" ref="B9:B13" si="0">SUM(D9:H9)+K9</f>
        <v>10136000</v>
      </c>
      <c r="C9" s="19"/>
      <c r="D9" s="1"/>
      <c r="E9" s="1">
        <v>10136000</v>
      </c>
      <c r="F9" s="1"/>
      <c r="G9" s="1"/>
      <c r="H9" s="1"/>
      <c r="I9" s="1"/>
      <c r="J9" s="1"/>
      <c r="K9" s="1"/>
    </row>
    <row r="10" spans="1:11" ht="18" customHeight="1" x14ac:dyDescent="0.15">
      <c r="A10" s="6" t="s">
        <v>60</v>
      </c>
      <c r="B10" s="1">
        <f t="shared" si="0"/>
        <v>119056000</v>
      </c>
      <c r="C10" s="19"/>
      <c r="D10" s="1"/>
      <c r="E10" s="1">
        <v>119056000</v>
      </c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61</v>
      </c>
      <c r="B11" s="1">
        <f t="shared" si="0"/>
        <v>400149000</v>
      </c>
      <c r="C11" s="19"/>
      <c r="D11" s="1"/>
      <c r="E11" s="1">
        <v>100149000</v>
      </c>
      <c r="F11" s="1"/>
      <c r="G11" s="1">
        <v>300000000</v>
      </c>
      <c r="H11" s="1"/>
      <c r="I11" s="1"/>
      <c r="J11" s="1"/>
      <c r="K11" s="1"/>
    </row>
    <row r="12" spans="1:11" ht="18" customHeight="1" x14ac:dyDescent="0.15">
      <c r="A12" s="6" t="s">
        <v>62</v>
      </c>
      <c r="B12" s="1">
        <f t="shared" si="0"/>
        <v>212809000</v>
      </c>
      <c r="C12" s="19"/>
      <c r="D12" s="1"/>
      <c r="E12" s="1"/>
      <c r="F12" s="1"/>
      <c r="G12" s="1">
        <v>212809000</v>
      </c>
      <c r="H12" s="1"/>
      <c r="I12" s="1"/>
      <c r="J12" s="1"/>
      <c r="K12" s="1"/>
    </row>
    <row r="13" spans="1:11" ht="18" customHeight="1" x14ac:dyDescent="0.15">
      <c r="A13" s="6" t="s">
        <v>63</v>
      </c>
      <c r="B13" s="1">
        <f t="shared" si="0"/>
        <v>2614348000</v>
      </c>
      <c r="C13" s="19"/>
      <c r="D13" s="1"/>
      <c r="E13" s="1">
        <v>2614348000</v>
      </c>
      <c r="F13" s="1"/>
      <c r="G13" s="1"/>
      <c r="H13" s="1"/>
      <c r="I13" s="1"/>
      <c r="J13" s="1"/>
      <c r="K13" s="1"/>
    </row>
    <row r="14" spans="1:11" ht="18" customHeight="1" x14ac:dyDescent="0.15">
      <c r="A14" s="6" t="s">
        <v>64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65</v>
      </c>
      <c r="B15" s="1">
        <f t="shared" ref="B15:B18" si="1">SUM(D15:H15)+K15</f>
        <v>1528118000</v>
      </c>
      <c r="C15" s="19"/>
      <c r="D15" s="1"/>
      <c r="E15" s="1">
        <v>952386000</v>
      </c>
      <c r="F15" s="1"/>
      <c r="G15" s="1">
        <v>575732000</v>
      </c>
      <c r="H15" s="1"/>
      <c r="I15" s="1"/>
      <c r="J15" s="1"/>
      <c r="K15" s="1"/>
    </row>
    <row r="16" spans="1:11" ht="18" customHeight="1" x14ac:dyDescent="0.15">
      <c r="A16" s="6" t="s">
        <v>66</v>
      </c>
      <c r="B16" s="1">
        <f t="shared" si="1"/>
        <v>4242000</v>
      </c>
      <c r="C16" s="19"/>
      <c r="D16" s="1"/>
      <c r="E16" s="1">
        <v>4242000</v>
      </c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67</v>
      </c>
      <c r="B17" s="1">
        <f t="shared" si="1"/>
        <v>0</v>
      </c>
      <c r="C17" s="19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15">
      <c r="A18" s="6" t="s">
        <v>63</v>
      </c>
      <c r="B18" s="1">
        <f t="shared" si="1"/>
        <v>148719386</v>
      </c>
      <c r="C18" s="19"/>
      <c r="D18" s="1"/>
      <c r="E18" s="1">
        <v>113637000</v>
      </c>
      <c r="F18" s="1"/>
      <c r="G18" s="1">
        <v>35082386</v>
      </c>
      <c r="H18" s="1"/>
      <c r="I18" s="1"/>
      <c r="J18" s="1"/>
      <c r="K18" s="1"/>
    </row>
    <row r="19" spans="1:11" ht="18" customHeight="1" x14ac:dyDescent="0.15">
      <c r="A19" s="4" t="s">
        <v>68</v>
      </c>
      <c r="B19" s="1">
        <v>5141439386</v>
      </c>
      <c r="C19" s="19">
        <v>604375825</v>
      </c>
      <c r="D19" s="1"/>
      <c r="E19" s="1">
        <f>SUM(E7:E18)</f>
        <v>4014699000</v>
      </c>
      <c r="F19" s="1"/>
      <c r="G19" s="1">
        <f>SUM(G7:G18)</f>
        <v>1126740386</v>
      </c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workbookViewId="0"/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9" t="s">
        <v>69</v>
      </c>
    </row>
    <row r="2" spans="1:9" ht="13.5" x14ac:dyDescent="0.15">
      <c r="A2" s="8" t="s">
        <v>1</v>
      </c>
    </row>
    <row r="3" spans="1:9" ht="13.5" x14ac:dyDescent="0.15">
      <c r="A3" s="8" t="s">
        <v>2</v>
      </c>
    </row>
    <row r="4" spans="1:9" ht="13.5" x14ac:dyDescent="0.15">
      <c r="I4" s="7" t="s">
        <v>122</v>
      </c>
    </row>
    <row r="5" spans="1:9" ht="37.5" customHeight="1" x14ac:dyDescent="0.15">
      <c r="A5" s="14" t="s">
        <v>48</v>
      </c>
      <c r="B5" s="2" t="s">
        <v>70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  <c r="H5" s="2" t="s">
        <v>76</v>
      </c>
      <c r="I5" s="3" t="s">
        <v>77</v>
      </c>
    </row>
    <row r="6" spans="1:9" ht="18" customHeight="1" x14ac:dyDescent="0.15">
      <c r="A6" s="19">
        <v>5141439386</v>
      </c>
      <c r="B6" s="1">
        <f>A6-C6-F6-H6</f>
        <v>4939482386</v>
      </c>
      <c r="C6" s="1">
        <v>195531000</v>
      </c>
      <c r="D6" s="1"/>
      <c r="E6" s="1"/>
      <c r="F6" s="1">
        <v>116000</v>
      </c>
      <c r="G6" s="1"/>
      <c r="H6" s="1">
        <v>6310000</v>
      </c>
      <c r="I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9" t="s">
        <v>78</v>
      </c>
    </row>
    <row r="2" spans="1:10" ht="13.5" x14ac:dyDescent="0.15">
      <c r="A2" s="8" t="s">
        <v>1</v>
      </c>
    </row>
    <row r="3" spans="1:10" ht="13.5" x14ac:dyDescent="0.15">
      <c r="A3" s="8" t="s">
        <v>2</v>
      </c>
    </row>
    <row r="4" spans="1:10" ht="13.5" x14ac:dyDescent="0.15">
      <c r="J4" s="7" t="s">
        <v>122</v>
      </c>
    </row>
    <row r="5" spans="1:10" ht="22.5" customHeight="1" x14ac:dyDescent="0.15">
      <c r="A5" s="14" t="s">
        <v>48</v>
      </c>
      <c r="B5" s="2" t="s">
        <v>79</v>
      </c>
      <c r="C5" s="3" t="s">
        <v>80</v>
      </c>
      <c r="D5" s="3" t="s">
        <v>81</v>
      </c>
      <c r="E5" s="3" t="s">
        <v>82</v>
      </c>
      <c r="F5" s="3" t="s">
        <v>83</v>
      </c>
      <c r="G5" s="3" t="s">
        <v>84</v>
      </c>
      <c r="H5" s="3" t="s">
        <v>85</v>
      </c>
      <c r="I5" s="3" t="s">
        <v>86</v>
      </c>
      <c r="J5" s="2" t="s">
        <v>87</v>
      </c>
    </row>
    <row r="6" spans="1:10" ht="18" customHeight="1" x14ac:dyDescent="0.15">
      <c r="A6" s="19">
        <v>5141439386</v>
      </c>
      <c r="B6" s="1">
        <v>604375825</v>
      </c>
      <c r="C6" s="1">
        <v>593223000</v>
      </c>
      <c r="D6" s="1">
        <v>555682000</v>
      </c>
      <c r="E6" s="1">
        <v>527708000</v>
      </c>
      <c r="F6" s="1">
        <v>509070000</v>
      </c>
      <c r="G6" s="1">
        <v>1761740000</v>
      </c>
      <c r="H6" s="1">
        <f>A6-SUM(B6:G6)</f>
        <v>589640561</v>
      </c>
      <c r="I6" s="1"/>
      <c r="J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/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9" t="s">
        <v>88</v>
      </c>
    </row>
    <row r="2" spans="1:2" ht="13.5" x14ac:dyDescent="0.15">
      <c r="A2" s="8" t="s">
        <v>1</v>
      </c>
    </row>
    <row r="3" spans="1:2" ht="13.5" x14ac:dyDescent="0.15">
      <c r="A3" s="8" t="s">
        <v>2</v>
      </c>
    </row>
    <row r="4" spans="1:2" ht="13.5" x14ac:dyDescent="0.15">
      <c r="B4" s="7" t="s">
        <v>122</v>
      </c>
    </row>
    <row r="5" spans="1:2" ht="22.5" customHeight="1" x14ac:dyDescent="0.15">
      <c r="A5" s="18" t="s">
        <v>89</v>
      </c>
      <c r="B5" s="2" t="s">
        <v>90</v>
      </c>
    </row>
    <row r="6" spans="1:2" ht="18" customHeight="1" x14ac:dyDescent="0.15">
      <c r="A6" s="39" t="s">
        <v>179</v>
      </c>
      <c r="B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2022-04-18T11:16:45Z</dcterms:created>
  <dcterms:modified xsi:type="dcterms:W3CDTF">2022-04-18T12:44:37Z</dcterms:modified>
</cp:coreProperties>
</file>